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127"/>
  <workbookPr defaultThemeVersion="124226"/>
  <mc:AlternateContent xmlns:mc="http://schemas.openxmlformats.org/markup-compatibility/2006">
    <mc:Choice Requires="x15">
      <x15ac:absPath xmlns:x15ac="http://schemas.microsoft.com/office/spreadsheetml/2010/11/ac" url="M:\Francine\One Drive Data\Education\"/>
    </mc:Choice>
  </mc:AlternateContent>
  <xr:revisionPtr revIDLastSave="0" documentId="13_ncr:1_{44DA4A88-6F4C-4BD7-BD5B-5BD04660003B}" xr6:coauthVersionLast="47" xr6:coauthVersionMax="47" xr10:uidLastSave="{00000000-0000-0000-0000-000000000000}"/>
  <bookViews>
    <workbookView xWindow="28680" yWindow="-180" windowWidth="29040" windowHeight="15720" xr2:uid="{00000000-000D-0000-FFFF-FFFF00000000}"/>
  </bookViews>
  <sheets>
    <sheet name="Student Roster" sheetId="1" r:id="rId1"/>
    <sheet name="Sheet1" sheetId="6" r:id="rId2"/>
    <sheet name="Grant Program" sheetId="5" r:id="rId3"/>
    <sheet name="Schools" sheetId="3" r:id="rId4"/>
  </sheets>
  <definedNames>
    <definedName name="_xlnm.Print_Area" localSheetId="0">'Student Roster'!$B$1:$V$377</definedName>
    <definedName name="_xlnm.Print_Titles" localSheetId="0">'Student Roster'!$B:$C,'Student Roster'!$9:$24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S26" i="1" l="1"/>
  <c r="S27" i="1"/>
  <c r="S28" i="1"/>
  <c r="S29" i="1"/>
  <c r="S30" i="1"/>
  <c r="S31" i="1"/>
  <c r="S32" i="1"/>
  <c r="S33" i="1"/>
  <c r="S34" i="1"/>
  <c r="S35" i="1"/>
  <c r="S36" i="1"/>
  <c r="S37" i="1"/>
  <c r="S38" i="1"/>
  <c r="S39" i="1"/>
  <c r="S40" i="1"/>
  <c r="S41" i="1"/>
  <c r="S42" i="1"/>
  <c r="S43" i="1"/>
  <c r="S44" i="1"/>
  <c r="S45" i="1"/>
  <c r="S46" i="1"/>
  <c r="S47" i="1"/>
  <c r="S48" i="1"/>
  <c r="S49" i="1"/>
  <c r="S50" i="1"/>
  <c r="S51" i="1"/>
  <c r="S52" i="1"/>
  <c r="S53" i="1"/>
  <c r="S54" i="1"/>
  <c r="S55" i="1"/>
  <c r="S56" i="1"/>
  <c r="S57" i="1"/>
  <c r="S58" i="1"/>
  <c r="S59" i="1"/>
  <c r="S60" i="1"/>
  <c r="S61" i="1"/>
  <c r="S62" i="1"/>
  <c r="S63" i="1"/>
  <c r="S64" i="1"/>
  <c r="S65" i="1"/>
  <c r="S66" i="1"/>
  <c r="S67" i="1"/>
  <c r="S68" i="1"/>
  <c r="S69" i="1"/>
  <c r="S70" i="1"/>
  <c r="S71" i="1"/>
  <c r="S72" i="1"/>
  <c r="S73" i="1"/>
  <c r="S74" i="1"/>
  <c r="S75" i="1"/>
  <c r="S76" i="1"/>
  <c r="S77" i="1"/>
  <c r="S78" i="1"/>
  <c r="S79" i="1"/>
  <c r="S80" i="1"/>
  <c r="S81" i="1"/>
  <c r="S82" i="1"/>
  <c r="S83" i="1"/>
  <c r="S84" i="1"/>
  <c r="S85" i="1"/>
  <c r="S86" i="1"/>
  <c r="S87" i="1"/>
  <c r="S88" i="1"/>
  <c r="S89" i="1"/>
  <c r="S90" i="1"/>
  <c r="S91" i="1"/>
  <c r="S92" i="1"/>
  <c r="S93" i="1"/>
  <c r="S94" i="1"/>
  <c r="S95" i="1"/>
  <c r="S96" i="1"/>
  <c r="S97" i="1"/>
  <c r="S98" i="1"/>
  <c r="S99" i="1"/>
  <c r="S100" i="1"/>
  <c r="S101" i="1"/>
  <c r="S102" i="1"/>
  <c r="S103" i="1"/>
  <c r="S104" i="1"/>
  <c r="S105" i="1"/>
  <c r="S106" i="1"/>
  <c r="S107" i="1"/>
  <c r="S108" i="1"/>
  <c r="S109" i="1"/>
  <c r="S110" i="1"/>
  <c r="S111" i="1"/>
  <c r="S112" i="1"/>
  <c r="S113" i="1"/>
  <c r="S114" i="1"/>
  <c r="S115" i="1"/>
  <c r="S116" i="1"/>
  <c r="S117" i="1"/>
  <c r="S118" i="1"/>
  <c r="S119" i="1"/>
  <c r="S120" i="1"/>
  <c r="S121" i="1"/>
  <c r="S122" i="1"/>
  <c r="S123" i="1"/>
  <c r="S124" i="1"/>
  <c r="S125" i="1"/>
  <c r="S126" i="1"/>
  <c r="S127" i="1"/>
  <c r="S128" i="1"/>
  <c r="S129" i="1"/>
  <c r="S130" i="1"/>
  <c r="S131" i="1"/>
  <c r="S132" i="1"/>
  <c r="S133" i="1"/>
  <c r="S134" i="1"/>
  <c r="S135" i="1"/>
  <c r="S136" i="1"/>
  <c r="S137" i="1"/>
  <c r="S138" i="1"/>
  <c r="S139" i="1"/>
  <c r="S140" i="1"/>
  <c r="S141" i="1"/>
  <c r="S142" i="1"/>
  <c r="S143" i="1"/>
  <c r="S144" i="1"/>
  <c r="S145" i="1"/>
  <c r="S146" i="1"/>
  <c r="S147" i="1"/>
  <c r="S148" i="1"/>
  <c r="S149" i="1"/>
  <c r="S150" i="1"/>
  <c r="S151" i="1"/>
  <c r="S152" i="1"/>
  <c r="S153" i="1"/>
  <c r="S154" i="1"/>
  <c r="S155" i="1"/>
  <c r="S156" i="1"/>
  <c r="S157" i="1"/>
  <c r="S158" i="1"/>
  <c r="S159" i="1"/>
  <c r="S160" i="1"/>
  <c r="S161" i="1"/>
  <c r="S162" i="1"/>
  <c r="S163" i="1"/>
  <c r="S164" i="1"/>
  <c r="S165" i="1"/>
  <c r="S166" i="1"/>
  <c r="S167" i="1"/>
  <c r="S168" i="1"/>
  <c r="S169" i="1"/>
  <c r="S170" i="1"/>
  <c r="S171" i="1"/>
  <c r="S172" i="1"/>
  <c r="S173" i="1"/>
  <c r="S174" i="1"/>
  <c r="S175" i="1"/>
  <c r="S176" i="1"/>
  <c r="S177" i="1"/>
  <c r="S178" i="1"/>
  <c r="S179" i="1"/>
  <c r="S180" i="1"/>
  <c r="S181" i="1"/>
  <c r="S182" i="1"/>
  <c r="S183" i="1"/>
  <c r="S184" i="1"/>
  <c r="S185" i="1"/>
  <c r="S186" i="1"/>
  <c r="S187" i="1"/>
  <c r="S188" i="1"/>
  <c r="S189" i="1"/>
  <c r="S190" i="1"/>
  <c r="S191" i="1"/>
  <c r="S192" i="1"/>
  <c r="S193" i="1"/>
  <c r="S194" i="1"/>
  <c r="S195" i="1"/>
  <c r="S196" i="1"/>
  <c r="S197" i="1"/>
  <c r="S198" i="1"/>
  <c r="S199" i="1"/>
  <c r="S200" i="1"/>
  <c r="S201" i="1"/>
  <c r="S202" i="1"/>
  <c r="S203" i="1"/>
  <c r="S204" i="1"/>
  <c r="S205" i="1"/>
  <c r="S206" i="1"/>
  <c r="S207" i="1"/>
  <c r="S208" i="1"/>
  <c r="S209" i="1"/>
  <c r="S210" i="1"/>
  <c r="S211" i="1"/>
  <c r="S212" i="1"/>
  <c r="S213" i="1"/>
  <c r="S214" i="1"/>
  <c r="S215" i="1"/>
  <c r="S216" i="1"/>
  <c r="S217" i="1"/>
  <c r="S218" i="1"/>
  <c r="S219" i="1"/>
  <c r="S220" i="1"/>
  <c r="S221" i="1"/>
  <c r="S222" i="1"/>
  <c r="S223" i="1"/>
  <c r="S224" i="1"/>
  <c r="S225" i="1"/>
  <c r="S226" i="1"/>
  <c r="S227" i="1"/>
  <c r="S228" i="1"/>
  <c r="S229" i="1"/>
  <c r="S230" i="1"/>
  <c r="S231" i="1"/>
  <c r="S232" i="1"/>
  <c r="S233" i="1"/>
  <c r="S234" i="1"/>
  <c r="S235" i="1"/>
  <c r="S236" i="1"/>
  <c r="S237" i="1"/>
  <c r="S238" i="1"/>
  <c r="S239" i="1"/>
  <c r="S240" i="1"/>
  <c r="S241" i="1"/>
  <c r="S242" i="1"/>
  <c r="S243" i="1"/>
  <c r="S244" i="1"/>
  <c r="S245" i="1"/>
  <c r="S246" i="1"/>
  <c r="S247" i="1"/>
  <c r="S248" i="1"/>
  <c r="S249" i="1"/>
  <c r="S250" i="1"/>
  <c r="S251" i="1"/>
  <c r="S252" i="1"/>
  <c r="S253" i="1"/>
  <c r="S254" i="1"/>
  <c r="S255" i="1"/>
  <c r="S256" i="1"/>
  <c r="S257" i="1"/>
  <c r="S258" i="1"/>
  <c r="S259" i="1"/>
  <c r="S260" i="1"/>
  <c r="S261" i="1"/>
  <c r="S262" i="1"/>
  <c r="S263" i="1"/>
  <c r="S264" i="1"/>
  <c r="S265" i="1"/>
  <c r="S266" i="1"/>
  <c r="S267" i="1"/>
  <c r="S268" i="1"/>
  <c r="S269" i="1"/>
  <c r="S270" i="1"/>
  <c r="S271" i="1"/>
  <c r="S272" i="1"/>
  <c r="S273" i="1"/>
  <c r="S274" i="1"/>
  <c r="S275" i="1"/>
  <c r="S276" i="1"/>
  <c r="S277" i="1"/>
  <c r="S278" i="1"/>
  <c r="S279" i="1"/>
  <c r="S280" i="1"/>
  <c r="S281" i="1"/>
  <c r="S282" i="1"/>
  <c r="S283" i="1"/>
  <c r="S284" i="1"/>
  <c r="S285" i="1"/>
  <c r="S286" i="1"/>
  <c r="S287" i="1"/>
  <c r="S288" i="1"/>
  <c r="S289" i="1"/>
  <c r="S290" i="1"/>
  <c r="S291" i="1"/>
  <c r="S292" i="1"/>
  <c r="S293" i="1"/>
  <c r="S294" i="1"/>
  <c r="S295" i="1"/>
  <c r="S296" i="1"/>
  <c r="S297" i="1"/>
  <c r="S298" i="1"/>
  <c r="S299" i="1"/>
  <c r="S300" i="1"/>
  <c r="S301" i="1"/>
  <c r="S302" i="1"/>
  <c r="S303" i="1"/>
  <c r="S304" i="1"/>
  <c r="S305" i="1"/>
  <c r="S306" i="1"/>
  <c r="S307" i="1"/>
  <c r="S308" i="1"/>
  <c r="S309" i="1"/>
  <c r="S310" i="1"/>
  <c r="S311" i="1"/>
  <c r="S312" i="1"/>
  <c r="S313" i="1"/>
  <c r="S314" i="1"/>
  <c r="S315" i="1"/>
  <c r="S316" i="1"/>
  <c r="S317" i="1"/>
  <c r="S318" i="1"/>
  <c r="S319" i="1"/>
  <c r="S320" i="1"/>
  <c r="S321" i="1"/>
  <c r="S322" i="1"/>
  <c r="S323" i="1"/>
  <c r="S324" i="1"/>
  <c r="P26" i="1"/>
  <c r="P27" i="1"/>
  <c r="P28" i="1"/>
  <c r="P29" i="1"/>
  <c r="P30" i="1"/>
  <c r="P31" i="1"/>
  <c r="P32" i="1"/>
  <c r="P33" i="1"/>
  <c r="P34" i="1"/>
  <c r="P35" i="1"/>
  <c r="P36" i="1"/>
  <c r="P37" i="1"/>
  <c r="P38" i="1"/>
  <c r="P39" i="1"/>
  <c r="P40" i="1"/>
  <c r="P41" i="1"/>
  <c r="P42" i="1"/>
  <c r="P43" i="1"/>
  <c r="P44" i="1"/>
  <c r="P45" i="1"/>
  <c r="P46" i="1"/>
  <c r="P47" i="1"/>
  <c r="P48" i="1"/>
  <c r="P49" i="1"/>
  <c r="P50" i="1"/>
  <c r="P51" i="1"/>
  <c r="P52" i="1"/>
  <c r="P53" i="1"/>
  <c r="P54" i="1"/>
  <c r="P55" i="1"/>
  <c r="P56" i="1"/>
  <c r="P57" i="1"/>
  <c r="P58" i="1"/>
  <c r="P59" i="1"/>
  <c r="P60" i="1"/>
  <c r="P61" i="1"/>
  <c r="P62" i="1"/>
  <c r="P63" i="1"/>
  <c r="P64" i="1"/>
  <c r="P65" i="1"/>
  <c r="P66" i="1"/>
  <c r="P67" i="1"/>
  <c r="P68" i="1"/>
  <c r="P69" i="1"/>
  <c r="P70" i="1"/>
  <c r="P71" i="1"/>
  <c r="P72" i="1"/>
  <c r="P73" i="1"/>
  <c r="P74" i="1"/>
  <c r="P75" i="1"/>
  <c r="P76" i="1"/>
  <c r="P77" i="1"/>
  <c r="P78" i="1"/>
  <c r="P79" i="1"/>
  <c r="P80" i="1"/>
  <c r="P81" i="1"/>
  <c r="P82" i="1"/>
  <c r="P83" i="1"/>
  <c r="P84" i="1"/>
  <c r="P85" i="1"/>
  <c r="P86" i="1"/>
  <c r="P87" i="1"/>
  <c r="P88" i="1"/>
  <c r="P89" i="1"/>
  <c r="P90" i="1"/>
  <c r="P91" i="1"/>
  <c r="P92" i="1"/>
  <c r="P93" i="1"/>
  <c r="P94" i="1"/>
  <c r="P95" i="1"/>
  <c r="P96" i="1"/>
  <c r="P97" i="1"/>
  <c r="P98" i="1"/>
  <c r="P99" i="1"/>
  <c r="P100" i="1"/>
  <c r="P101" i="1"/>
  <c r="P102" i="1"/>
  <c r="P103" i="1"/>
  <c r="P104" i="1"/>
  <c r="P105" i="1"/>
  <c r="P106" i="1"/>
  <c r="P107" i="1"/>
  <c r="P108" i="1"/>
  <c r="P109" i="1"/>
  <c r="P110" i="1"/>
  <c r="P111" i="1"/>
  <c r="P112" i="1"/>
  <c r="P113" i="1"/>
  <c r="P114" i="1"/>
  <c r="P115" i="1"/>
  <c r="P116" i="1"/>
  <c r="P117" i="1"/>
  <c r="P118" i="1"/>
  <c r="P119" i="1"/>
  <c r="P120" i="1"/>
  <c r="P121" i="1"/>
  <c r="P122" i="1"/>
  <c r="P123" i="1"/>
  <c r="P124" i="1"/>
  <c r="P125" i="1"/>
  <c r="P126" i="1"/>
  <c r="P127" i="1"/>
  <c r="P128" i="1"/>
  <c r="P129" i="1"/>
  <c r="P130" i="1"/>
  <c r="P131" i="1"/>
  <c r="P132" i="1"/>
  <c r="P133" i="1"/>
  <c r="P134" i="1"/>
  <c r="P135" i="1"/>
  <c r="P136" i="1"/>
  <c r="P137" i="1"/>
  <c r="P138" i="1"/>
  <c r="P139" i="1"/>
  <c r="P140" i="1"/>
  <c r="P141" i="1"/>
  <c r="P142" i="1"/>
  <c r="P143" i="1"/>
  <c r="P144" i="1"/>
  <c r="P145" i="1"/>
  <c r="P146" i="1"/>
  <c r="P147" i="1"/>
  <c r="P148" i="1"/>
  <c r="P149" i="1"/>
  <c r="P150" i="1"/>
  <c r="P151" i="1"/>
  <c r="P152" i="1"/>
  <c r="P153" i="1"/>
  <c r="P154" i="1"/>
  <c r="P155" i="1"/>
  <c r="P156" i="1"/>
  <c r="P157" i="1"/>
  <c r="P158" i="1"/>
  <c r="P159" i="1"/>
  <c r="P160" i="1"/>
  <c r="P161" i="1"/>
  <c r="P162" i="1"/>
  <c r="P163" i="1"/>
  <c r="P164" i="1"/>
  <c r="P165" i="1"/>
  <c r="P166" i="1"/>
  <c r="P167" i="1"/>
  <c r="P168" i="1"/>
  <c r="P169" i="1"/>
  <c r="P170" i="1"/>
  <c r="P171" i="1"/>
  <c r="P172" i="1"/>
  <c r="P173" i="1"/>
  <c r="P174" i="1"/>
  <c r="P175" i="1"/>
  <c r="P176" i="1"/>
  <c r="P177" i="1"/>
  <c r="P178" i="1"/>
  <c r="P179" i="1"/>
  <c r="P180" i="1"/>
  <c r="P181" i="1"/>
  <c r="P182" i="1"/>
  <c r="P183" i="1"/>
  <c r="P184" i="1"/>
  <c r="P185" i="1"/>
  <c r="P186" i="1"/>
  <c r="P187" i="1"/>
  <c r="P188" i="1"/>
  <c r="P189" i="1"/>
  <c r="P190" i="1"/>
  <c r="P191" i="1"/>
  <c r="P192" i="1"/>
  <c r="P193" i="1"/>
  <c r="P194" i="1"/>
  <c r="P195" i="1"/>
  <c r="P196" i="1"/>
  <c r="P197" i="1"/>
  <c r="P198" i="1"/>
  <c r="P199" i="1"/>
  <c r="P200" i="1"/>
  <c r="P201" i="1"/>
  <c r="P202" i="1"/>
  <c r="P203" i="1"/>
  <c r="P204" i="1"/>
  <c r="P205" i="1"/>
  <c r="P206" i="1"/>
  <c r="P207" i="1"/>
  <c r="P208" i="1"/>
  <c r="P209" i="1"/>
  <c r="P210" i="1"/>
  <c r="P211" i="1"/>
  <c r="P212" i="1"/>
  <c r="P213" i="1"/>
  <c r="P214" i="1"/>
  <c r="P215" i="1"/>
  <c r="P216" i="1"/>
  <c r="P217" i="1"/>
  <c r="P218" i="1"/>
  <c r="P219" i="1"/>
  <c r="P220" i="1"/>
  <c r="P221" i="1"/>
  <c r="P222" i="1"/>
  <c r="P223" i="1"/>
  <c r="P224" i="1"/>
  <c r="P225" i="1"/>
  <c r="P226" i="1"/>
  <c r="P227" i="1"/>
  <c r="P228" i="1"/>
  <c r="P229" i="1"/>
  <c r="P230" i="1"/>
  <c r="P231" i="1"/>
  <c r="P232" i="1"/>
  <c r="P233" i="1"/>
  <c r="P234" i="1"/>
  <c r="P235" i="1"/>
  <c r="P236" i="1"/>
  <c r="P237" i="1"/>
  <c r="P238" i="1"/>
  <c r="P239" i="1"/>
  <c r="P240" i="1"/>
  <c r="P241" i="1"/>
  <c r="P242" i="1"/>
  <c r="P243" i="1"/>
  <c r="P244" i="1"/>
  <c r="P245" i="1"/>
  <c r="P246" i="1"/>
  <c r="P247" i="1"/>
  <c r="P248" i="1"/>
  <c r="P249" i="1"/>
  <c r="P250" i="1"/>
  <c r="P251" i="1"/>
  <c r="P252" i="1"/>
  <c r="P253" i="1"/>
  <c r="P254" i="1"/>
  <c r="P255" i="1"/>
  <c r="P256" i="1"/>
  <c r="P257" i="1"/>
  <c r="P258" i="1"/>
  <c r="P259" i="1"/>
  <c r="P260" i="1"/>
  <c r="P261" i="1"/>
  <c r="P262" i="1"/>
  <c r="P263" i="1"/>
  <c r="P264" i="1"/>
  <c r="P265" i="1"/>
  <c r="P266" i="1"/>
  <c r="P267" i="1"/>
  <c r="P268" i="1"/>
  <c r="P269" i="1"/>
  <c r="P270" i="1"/>
  <c r="P271" i="1"/>
  <c r="P272" i="1"/>
  <c r="P273" i="1"/>
  <c r="P274" i="1"/>
  <c r="P275" i="1"/>
  <c r="P276" i="1"/>
  <c r="P277" i="1"/>
  <c r="P278" i="1"/>
  <c r="P279" i="1"/>
  <c r="P280" i="1"/>
  <c r="P281" i="1"/>
  <c r="P282" i="1"/>
  <c r="P283" i="1"/>
  <c r="P284" i="1"/>
  <c r="P285" i="1"/>
  <c r="P286" i="1"/>
  <c r="P287" i="1"/>
  <c r="P288" i="1"/>
  <c r="P289" i="1"/>
  <c r="P290" i="1"/>
  <c r="P291" i="1"/>
  <c r="P292" i="1"/>
  <c r="P293" i="1"/>
  <c r="P294" i="1"/>
  <c r="P295" i="1"/>
  <c r="P296" i="1"/>
  <c r="P297" i="1"/>
  <c r="P298" i="1"/>
  <c r="P299" i="1"/>
  <c r="P300" i="1"/>
  <c r="P301" i="1"/>
  <c r="P302" i="1"/>
  <c r="P303" i="1"/>
  <c r="P304" i="1"/>
  <c r="P305" i="1"/>
  <c r="P306" i="1"/>
  <c r="P307" i="1"/>
  <c r="P308" i="1"/>
  <c r="P309" i="1"/>
  <c r="P310" i="1"/>
  <c r="P311" i="1"/>
  <c r="P312" i="1"/>
  <c r="P313" i="1"/>
  <c r="P314" i="1"/>
  <c r="P315" i="1"/>
  <c r="P316" i="1"/>
  <c r="P317" i="1"/>
  <c r="P318" i="1"/>
  <c r="P319" i="1"/>
  <c r="P320" i="1"/>
  <c r="P321" i="1"/>
  <c r="P322" i="1"/>
  <c r="P323" i="1"/>
  <c r="P324" i="1"/>
  <c r="I343" i="1"/>
  <c r="I339" i="1"/>
  <c r="I335" i="1"/>
  <c r="I331" i="1"/>
  <c r="I327" i="1"/>
  <c r="G335" i="1"/>
  <c r="M355" i="1"/>
  <c r="M347" i="1"/>
  <c r="M327" i="1"/>
  <c r="M331" i="1"/>
  <c r="M335" i="1"/>
  <c r="M339" i="1"/>
  <c r="M343" i="1"/>
  <c r="M359" i="1"/>
  <c r="M363" i="1"/>
  <c r="M367" i="1"/>
  <c r="M371" i="1"/>
  <c r="M375" i="1"/>
  <c r="N124" i="6"/>
  <c r="N125" i="6" s="1"/>
  <c r="N120" i="6"/>
  <c r="N116" i="6"/>
  <c r="N112" i="6"/>
  <c r="N113" i="6" s="1"/>
  <c r="N108" i="6"/>
  <c r="N109" i="6" s="1"/>
  <c r="N104" i="6"/>
  <c r="N105" i="6" s="1"/>
  <c r="I104" i="6"/>
  <c r="I105" i="6" s="1"/>
  <c r="S100" i="6"/>
  <c r="N100" i="6"/>
  <c r="N101" i="6" s="1"/>
  <c r="I100" i="6"/>
  <c r="I101" i="6" s="1"/>
  <c r="S99" i="6"/>
  <c r="N96" i="6"/>
  <c r="N97" i="6" s="1"/>
  <c r="I96" i="6"/>
  <c r="I97" i="6" s="1"/>
  <c r="V94" i="6"/>
  <c r="V97" i="6" s="1"/>
  <c r="S94" i="6"/>
  <c r="S97" i="6" s="1"/>
  <c r="V93" i="6"/>
  <c r="V96" i="6" s="1"/>
  <c r="S93" i="6"/>
  <c r="S96" i="6" s="1"/>
  <c r="H93" i="6"/>
  <c r="S92" i="6"/>
  <c r="S95" i="6" s="1"/>
  <c r="N92" i="6"/>
  <c r="N93" i="6" s="1"/>
  <c r="I92" i="6"/>
  <c r="I93" i="6" s="1"/>
  <c r="H92" i="6"/>
  <c r="N88" i="6"/>
  <c r="N89" i="6" s="1"/>
  <c r="K88" i="6"/>
  <c r="K89" i="6" s="1"/>
  <c r="J88" i="6"/>
  <c r="J89" i="6" s="1"/>
  <c r="I88" i="6"/>
  <c r="I89" i="6" s="1"/>
  <c r="H88" i="6"/>
  <c r="H89" i="6" s="1"/>
  <c r="G88" i="6"/>
  <c r="G89" i="6" s="1"/>
  <c r="V87" i="6"/>
  <c r="S87" i="6"/>
  <c r="V86" i="6"/>
  <c r="G85" i="6"/>
  <c r="P84" i="6"/>
  <c r="P85" i="6" s="1"/>
  <c r="O84" i="6"/>
  <c r="O85" i="6" s="1"/>
  <c r="N84" i="6"/>
  <c r="N85" i="6" s="1"/>
  <c r="K84" i="6"/>
  <c r="K85" i="6" s="1"/>
  <c r="J84" i="6"/>
  <c r="J85" i="6" s="1"/>
  <c r="I84" i="6"/>
  <c r="I85" i="6" s="1"/>
  <c r="H84" i="6"/>
  <c r="H85" i="6" s="1"/>
  <c r="G84" i="6"/>
  <c r="J81" i="6"/>
  <c r="I81" i="6"/>
  <c r="H81" i="6"/>
  <c r="G81" i="6"/>
  <c r="A81" i="6"/>
  <c r="V80" i="6"/>
  <c r="S80" i="6"/>
  <c r="P80" i="6"/>
  <c r="P81" i="6" s="1"/>
  <c r="O80" i="6"/>
  <c r="O81" i="6" s="1"/>
  <c r="N80" i="6"/>
  <c r="N81" i="6" s="1"/>
  <c r="M80" i="6"/>
  <c r="K80" i="6"/>
  <c r="J80" i="6"/>
  <c r="I80" i="6"/>
  <c r="H80" i="6"/>
  <c r="G80" i="6"/>
  <c r="A80" i="6"/>
  <c r="S77" i="6"/>
  <c r="N77" i="6"/>
  <c r="M77" i="6"/>
  <c r="K77" i="6"/>
  <c r="J77" i="6"/>
  <c r="I77" i="6"/>
  <c r="H77" i="6"/>
  <c r="G77" i="6"/>
  <c r="S76" i="6"/>
  <c r="P76" i="6"/>
  <c r="P77" i="6" s="1"/>
  <c r="O76" i="6"/>
  <c r="N76" i="6"/>
  <c r="M76" i="6"/>
  <c r="K76" i="6"/>
  <c r="J76" i="6"/>
  <c r="I76" i="6"/>
  <c r="H76" i="6"/>
  <c r="G76" i="6"/>
  <c r="A76" i="6"/>
  <c r="A77" i="6" s="1"/>
  <c r="S75" i="6"/>
  <c r="S98" i="6" s="1"/>
  <c r="V73" i="6"/>
  <c r="S73" i="6"/>
  <c r="V72" i="6"/>
  <c r="S72" i="6"/>
  <c r="V71" i="6"/>
  <c r="S71" i="6"/>
  <c r="V70" i="6"/>
  <c r="S70" i="6"/>
  <c r="V69" i="6"/>
  <c r="S69" i="6"/>
  <c r="V68" i="6"/>
  <c r="S68" i="6"/>
  <c r="V67" i="6"/>
  <c r="S67" i="6"/>
  <c r="V66" i="6"/>
  <c r="S66" i="6"/>
  <c r="V65" i="6"/>
  <c r="S65" i="6"/>
  <c r="V64" i="6"/>
  <c r="S64" i="6"/>
  <c r="V63" i="6"/>
  <c r="S63" i="6"/>
  <c r="V62" i="6"/>
  <c r="S62" i="6"/>
  <c r="V61" i="6"/>
  <c r="S61" i="6"/>
  <c r="V60" i="6"/>
  <c r="S60" i="6"/>
  <c r="V59" i="6"/>
  <c r="S59" i="6"/>
  <c r="V58" i="6"/>
  <c r="S58" i="6"/>
  <c r="V57" i="6"/>
  <c r="S57" i="6"/>
  <c r="V56" i="6"/>
  <c r="S56" i="6"/>
  <c r="V55" i="6"/>
  <c r="S55" i="6"/>
  <c r="V54" i="6"/>
  <c r="S54" i="6"/>
  <c r="V53" i="6"/>
  <c r="S53" i="6"/>
  <c r="V52" i="6"/>
  <c r="S52" i="6"/>
  <c r="V51" i="6"/>
  <c r="S51" i="6"/>
  <c r="V50" i="6"/>
  <c r="S50" i="6"/>
  <c r="V49" i="6"/>
  <c r="S49" i="6"/>
  <c r="V48" i="6"/>
  <c r="S48" i="6"/>
  <c r="V47" i="6"/>
  <c r="S47" i="6"/>
  <c r="V46" i="6"/>
  <c r="S46" i="6"/>
  <c r="V45" i="6"/>
  <c r="S45" i="6"/>
  <c r="V44" i="6"/>
  <c r="S44" i="6"/>
  <c r="V43" i="6"/>
  <c r="S43" i="6"/>
  <c r="V42" i="6"/>
  <c r="S42" i="6"/>
  <c r="V41" i="6"/>
  <c r="S41" i="6"/>
  <c r="V40" i="6"/>
  <c r="S40" i="6"/>
  <c r="V39" i="6"/>
  <c r="S39" i="6"/>
  <c r="V38" i="6"/>
  <c r="S38" i="6"/>
  <c r="V37" i="6"/>
  <c r="S37" i="6"/>
  <c r="V36" i="6"/>
  <c r="S36" i="6"/>
  <c r="V35" i="6"/>
  <c r="S35" i="6"/>
  <c r="V34" i="6"/>
  <c r="S34" i="6"/>
  <c r="V33" i="6"/>
  <c r="S33" i="6"/>
  <c r="V32" i="6"/>
  <c r="S32" i="6"/>
  <c r="V31" i="6"/>
  <c r="S31" i="6"/>
  <c r="V30" i="6"/>
  <c r="S30" i="6"/>
  <c r="V29" i="6"/>
  <c r="V84" i="6" s="1"/>
  <c r="S29" i="6"/>
  <c r="S84" i="6" s="1"/>
  <c r="V28" i="6"/>
  <c r="S28" i="6"/>
  <c r="V27" i="6"/>
  <c r="S27" i="6"/>
  <c r="V26" i="6"/>
  <c r="S26" i="6"/>
  <c r="V25" i="6"/>
  <c r="S25" i="6"/>
  <c r="V24" i="6"/>
  <c r="V85" i="6" s="1"/>
  <c r="S24" i="6"/>
  <c r="S86" i="6" s="1"/>
  <c r="A331" i="1"/>
  <c r="A327" i="1"/>
  <c r="V88" i="6" l="1"/>
  <c r="V89" i="6" s="1"/>
  <c r="K81" i="6"/>
  <c r="M81" i="6"/>
  <c r="V81" i="6"/>
  <c r="V82" i="6" s="1"/>
  <c r="O77" i="6"/>
  <c r="S81" i="6"/>
  <c r="S82" i="6" s="1"/>
  <c r="N117" i="6"/>
  <c r="S85" i="6"/>
  <c r="S88" i="6" s="1"/>
  <c r="S89" i="6" s="1"/>
  <c r="N121" i="6"/>
  <c r="M351" i="1"/>
  <c r="L327" i="1" l="1"/>
  <c r="L331" i="1"/>
  <c r="S25" i="1" l="1"/>
  <c r="P25" i="1"/>
  <c r="G331" i="1" l="1"/>
  <c r="G327" i="1"/>
  <c r="H343" i="1"/>
  <c r="H339" i="1"/>
  <c r="H335" i="1"/>
  <c r="H331" i="1"/>
  <c r="H327" i="1"/>
  <c r="I347" i="1"/>
  <c r="J339" i="1"/>
  <c r="J335" i="1"/>
  <c r="J331" i="1"/>
  <c r="J327" i="1"/>
  <c r="P338" i="1"/>
  <c r="P327" i="1"/>
  <c r="P350" i="1" s="1"/>
  <c r="P331" i="1"/>
  <c r="P328" i="1"/>
  <c r="P351" i="1" s="1"/>
  <c r="P326" i="1"/>
  <c r="G336" i="1" s="1"/>
  <c r="S338" i="1"/>
  <c r="S331" i="1"/>
  <c r="A328" i="1" l="1"/>
  <c r="A332" i="1"/>
  <c r="L332" i="1"/>
  <c r="L328" i="1"/>
  <c r="M372" i="1"/>
  <c r="M376" i="1"/>
  <c r="H336" i="1"/>
  <c r="G332" i="1"/>
  <c r="I348" i="1"/>
  <c r="M368" i="1"/>
  <c r="H328" i="1"/>
  <c r="I332" i="1"/>
  <c r="P344" i="1"/>
  <c r="P347" i="1" s="1"/>
  <c r="P332" i="1"/>
  <c r="P333" i="1" s="1"/>
  <c r="I328" i="1"/>
  <c r="I336" i="1"/>
  <c r="M336" i="1"/>
  <c r="J332" i="1"/>
  <c r="H340" i="1"/>
  <c r="S344" i="1"/>
  <c r="S347" i="1" s="1"/>
  <c r="S345" i="1"/>
  <c r="S348" i="1" s="1"/>
  <c r="M352" i="1"/>
  <c r="M332" i="1"/>
  <c r="M364" i="1"/>
  <c r="M348" i="1"/>
  <c r="S337" i="1"/>
  <c r="P349" i="1"/>
  <c r="M356" i="1"/>
  <c r="J336" i="1"/>
  <c r="I340" i="1"/>
  <c r="H344" i="1"/>
  <c r="M328" i="1"/>
  <c r="M360" i="1"/>
  <c r="J340" i="1"/>
  <c r="I344" i="1"/>
  <c r="G328" i="1"/>
  <c r="S336" i="1"/>
  <c r="P337" i="1"/>
  <c r="S335" i="1"/>
  <c r="M340" i="1"/>
  <c r="P335" i="1"/>
  <c r="P336" i="1"/>
  <c r="P343" i="1"/>
  <c r="P346" i="1" s="1"/>
  <c r="M344" i="1"/>
  <c r="J328" i="1"/>
  <c r="S332" i="1"/>
  <c r="S333" i="1" s="1"/>
  <c r="P345" i="1"/>
  <c r="P348" i="1" s="1"/>
  <c r="H332" i="1"/>
  <c r="M379" i="1" l="1"/>
  <c r="M380" i="1" s="1"/>
  <c r="S339" i="1"/>
  <c r="S340" i="1" s="1"/>
  <c r="P339" i="1"/>
  <c r="P340" i="1" s="1"/>
</calcChain>
</file>

<file path=xl/sharedStrings.xml><?xml version="1.0" encoding="utf-8"?>
<sst xmlns="http://schemas.openxmlformats.org/spreadsheetml/2006/main" count="898" uniqueCount="659">
  <si>
    <t>Ethnicity</t>
  </si>
  <si>
    <t xml:space="preserve">School </t>
  </si>
  <si>
    <t>ORGANIZATION NAME:</t>
  </si>
  <si>
    <t>First Name</t>
  </si>
  <si>
    <t>Last Name</t>
  </si>
  <si>
    <t>Zip</t>
  </si>
  <si>
    <t>Hispanic</t>
  </si>
  <si>
    <t>Asian</t>
  </si>
  <si>
    <t>Black or African American</t>
  </si>
  <si>
    <t>White</t>
  </si>
  <si>
    <t>Other</t>
  </si>
  <si>
    <t>Unknown</t>
  </si>
  <si>
    <t>Haitian</t>
  </si>
  <si>
    <t>Not in School</t>
  </si>
  <si>
    <t>0-5</t>
  </si>
  <si>
    <t>6-12</t>
  </si>
  <si>
    <t>Student's Last Name</t>
  </si>
  <si>
    <t>Student's First Name</t>
  </si>
  <si>
    <t>Grade</t>
  </si>
  <si>
    <t>Age Range</t>
  </si>
  <si>
    <t>Elementary (preK-5th)</t>
  </si>
  <si>
    <t>Middle (6th-8th)</t>
  </si>
  <si>
    <t>High School (9th-12th)</t>
  </si>
  <si>
    <t>Gender</t>
  </si>
  <si>
    <t>Yes</t>
  </si>
  <si>
    <t>No</t>
  </si>
  <si>
    <t>Private School</t>
  </si>
  <si>
    <t>13-17</t>
  </si>
  <si>
    <t>18-22</t>
  </si>
  <si>
    <t>Zipcode of Student's Residence</t>
  </si>
  <si>
    <t>American Indian or Alaskan Native</t>
  </si>
  <si>
    <t>Pacific Islander</t>
  </si>
  <si>
    <t>Male</t>
  </si>
  <si>
    <t>Female</t>
  </si>
  <si>
    <t>Current School</t>
  </si>
  <si>
    <t xml:space="preserve"> OTHER</t>
  </si>
  <si>
    <t>Email</t>
  </si>
  <si>
    <t>If no email is available, put "N/A"</t>
  </si>
  <si>
    <t># of Days (Actual)</t>
  </si>
  <si>
    <t>Peer Relationships</t>
  </si>
  <si>
    <t>Arts/Science Proficiency</t>
  </si>
  <si>
    <t>Youth received public recognition for effort or performance</t>
  </si>
  <si>
    <t>GRANT PROGRAM:</t>
  </si>
  <si>
    <t>Summer Arts &amp; Science Camps for Kids (SAS-C)</t>
  </si>
  <si>
    <t>Youth Arts Enrichment Program (YEP)</t>
  </si>
  <si>
    <t>Total matched sets</t>
  </si>
  <si>
    <t>% achieving outcome</t>
  </si>
  <si>
    <t># Decreased</t>
  </si>
  <si>
    <t># Maintained</t>
  </si>
  <si>
    <t># Improved</t>
  </si>
  <si>
    <t>Total Matched Sets</t>
  </si>
  <si>
    <t>Outcome "Unknown" (did not have pre- and/or a post-)</t>
  </si>
  <si>
    <t>Total # of Kids in the Program</t>
  </si>
  <si>
    <t>Outcome Target:  85% of children/youth improve proficiency of arts/science skills</t>
  </si>
  <si>
    <t>Outcome Target:  85% of children/youth will increase positive peer relationships</t>
  </si>
  <si>
    <t>AVG # of Days Attended:</t>
  </si>
  <si>
    <t>TOTAL # of Kids Served:</t>
  </si>
  <si>
    <t># Kids Missing Attendance Data:</t>
  </si>
  <si>
    <t># Kids Missing Pre-Assessment (Arts/Science):</t>
  </si>
  <si>
    <t># Kids Missing Post-Assessment (Arts/Science):</t>
  </si>
  <si>
    <t>% of Missing Attendance:</t>
  </si>
  <si>
    <t>% of Missing Pre-Assessments (Arts/Science):</t>
  </si>
  <si>
    <t>% of Missing Post-Assessments (Arts/Science):</t>
  </si>
  <si>
    <t># Kids Missing Pre-Assessment (Peer Relations):</t>
  </si>
  <si>
    <t># Kids Missing Post-Assessment (Peer Relations):</t>
  </si>
  <si>
    <t>% of Missing Post-Assessments (Peer Relations):</t>
  </si>
  <si>
    <t>% of Missing Pre-Assessments (Peer Relations):</t>
  </si>
  <si>
    <r>
      <t xml:space="preserve">Indicate the total number of days this individual student </t>
    </r>
    <r>
      <rPr>
        <b/>
        <sz val="11"/>
        <rFont val="Arial Narrow"/>
        <family val="2"/>
      </rPr>
      <t>actually</t>
    </r>
    <r>
      <rPr>
        <sz val="11"/>
        <rFont val="Arial Narrow"/>
        <family val="2"/>
      </rPr>
      <t xml:space="preserve"> participated in the program.</t>
    </r>
  </si>
  <si>
    <t>Choose one from list:</t>
  </si>
  <si>
    <t>Excluded (Achieved max on pre- and post- )</t>
  </si>
  <si>
    <t>Parent or guardian's Email address</t>
  </si>
  <si>
    <t>Select student's gender:</t>
  </si>
  <si>
    <t xml:space="preserve">Select age range in years:  </t>
  </si>
  <si>
    <t>Select student's race:</t>
  </si>
  <si>
    <t>Select student's ethnicity:</t>
  </si>
  <si>
    <t>Select student's school grade range:</t>
  </si>
  <si>
    <t>CONTRACTED # OF KIDS TO BE SERVED:</t>
  </si>
  <si>
    <t>CONTRACTED # OF KIDS WITH DISABILITIES TO BE SERVED:</t>
  </si>
  <si>
    <t>AVG # DAYS INDIVIDUAL STUDENT WAS EXPECTED TO ATTEND:</t>
  </si>
  <si>
    <t>% Below Expected # of Days Student Would Attend:</t>
  </si>
  <si>
    <t>% Below Contracted # of Kids with Disabilities to be Served:</t>
  </si>
  <si>
    <t>% Below Contracted # of Kids to be Served:</t>
  </si>
  <si>
    <t>TOTAL # of Kids with Disabilities Served:</t>
  </si>
  <si>
    <t>MISSING / INCOMPLETE / SUFFICIENT DATA:</t>
  </si>
  <si>
    <t>MISSING / INCOMPLETE / INSUFFICIENT DATA:</t>
  </si>
  <si>
    <t>Disability Type</t>
  </si>
  <si>
    <t>If yes, select the primary disability type:</t>
  </si>
  <si>
    <t xml:space="preserve"> (5 digits)</t>
  </si>
  <si>
    <t>Grant Program</t>
  </si>
  <si>
    <r>
      <t xml:space="preserve">Enter the </t>
    </r>
    <r>
      <rPr>
        <b/>
        <sz val="11"/>
        <rFont val="Arial Narrow"/>
        <family val="2"/>
      </rPr>
      <t>pre-score</t>
    </r>
    <r>
      <rPr>
        <sz val="11"/>
        <rFont val="Arial Narrow"/>
        <family val="2"/>
      </rPr>
      <t xml:space="preserve"> from the Youth Arts &amp; Science Pre-assessment for the student's proficiency of arts/science skills.</t>
    </r>
  </si>
  <si>
    <t>* If no pre-assessment was administered leave blank *</t>
  </si>
  <si>
    <r>
      <t xml:space="preserve">Enter the </t>
    </r>
    <r>
      <rPr>
        <b/>
        <sz val="11"/>
        <rFont val="Arial Narrow"/>
        <family val="2"/>
      </rPr>
      <t>post-score</t>
    </r>
    <r>
      <rPr>
        <sz val="11"/>
        <rFont val="Arial Narrow"/>
        <family val="2"/>
      </rPr>
      <t xml:space="preserve"> from the Youth Arts &amp; Science Post-assessment for the student's proficiency of arts/science skills.</t>
    </r>
  </si>
  <si>
    <r>
      <t xml:space="preserve">Enter the </t>
    </r>
    <r>
      <rPr>
        <b/>
        <sz val="11"/>
        <rFont val="Arial Narrow"/>
        <family val="2"/>
      </rPr>
      <t>post-score</t>
    </r>
    <r>
      <rPr>
        <sz val="11"/>
        <rFont val="Arial Narrow"/>
        <family val="2"/>
      </rPr>
      <t xml:space="preserve"> from the Youth Arts &amp; Science Pre-assessment for the student's peer relationships.</t>
    </r>
  </si>
  <si>
    <r>
      <t xml:space="preserve">Enter the </t>
    </r>
    <r>
      <rPr>
        <b/>
        <sz val="11"/>
        <rFont val="Arial Narrow"/>
        <family val="2"/>
      </rPr>
      <t>pre-score</t>
    </r>
    <r>
      <rPr>
        <sz val="11"/>
        <rFont val="Arial Narrow"/>
        <family val="2"/>
      </rPr>
      <t xml:space="preserve"> from the Youth Arts &amp; Science Pre-assessment for the student's peer relationships.</t>
    </r>
  </si>
  <si>
    <t>POST ASSESSMENT ONLY</t>
  </si>
  <si>
    <t>Target Goal: 85% of children/youth improve proficiency of arts/science skills</t>
  </si>
  <si>
    <t>Target Goal:  85% children/youth will increase positive peer relationships</t>
  </si>
  <si>
    <t>Youth gained new (arts/science) skills as a result of participating in this program.</t>
  </si>
  <si>
    <t>Youth completed assigned projects/produced arts/science.</t>
  </si>
  <si>
    <t>YouthArts &amp; Science Post Assessment:  Questions 3, 4, 5</t>
  </si>
  <si>
    <t>A&amp;S 3 -</t>
  </si>
  <si>
    <t>A&amp;S 4 -</t>
  </si>
  <si>
    <t>A&amp;S 5 -</t>
  </si>
  <si>
    <t>PRE Score</t>
  </si>
  <si>
    <t>POST Score</t>
  </si>
  <si>
    <t>Arts/Science Outcome</t>
  </si>
  <si>
    <t>Peer Relations Outcome</t>
  </si>
  <si>
    <t>Disability - Yes</t>
  </si>
  <si>
    <t>Disability - No</t>
  </si>
  <si>
    <t>Elementary</t>
  </si>
  <si>
    <t>Middle School</t>
  </si>
  <si>
    <t>High School</t>
  </si>
  <si>
    <t>Physical Disability or Impairment</t>
  </si>
  <si>
    <t>Hearing Impairment or Deaf</t>
  </si>
  <si>
    <t>Visual Impairment or Blind</t>
  </si>
  <si>
    <t>Speech or Language Condition</t>
  </si>
  <si>
    <t>Problems with Depression or Anxiety</t>
  </si>
  <si>
    <t>Problems with Aggression or Temper</t>
  </si>
  <si>
    <t>Intellectual/Developmental Disability (over age 5)</t>
  </si>
  <si>
    <t>Autism Spectrum Disorder (ASD)</t>
  </si>
  <si>
    <t>Developmental Delay (only if under age 5)</t>
  </si>
  <si>
    <t>Learning Disability (school-age)</t>
  </si>
  <si>
    <t>None of the Above</t>
  </si>
  <si>
    <t>Dependency</t>
  </si>
  <si>
    <t>Delinquency</t>
  </si>
  <si>
    <t>Is the Child involved with DCF, Our Kids, full case management agencies, dependency and/or family courts?</t>
  </si>
  <si>
    <t>Is the Child involved with the Department of Juvenile Justice (DJJ), Juvenile Services Department, and/or diversion/Civil Citation programs?</t>
  </si>
  <si>
    <t>Dependency - Yes</t>
  </si>
  <si>
    <t>Delinquency - Yes</t>
  </si>
  <si>
    <t>Dependency - No</t>
  </si>
  <si>
    <t>Delinquency - No</t>
  </si>
  <si>
    <t>Multiracial</t>
  </si>
  <si>
    <r>
      <t xml:space="preserve">Numbers entered </t>
    </r>
    <r>
      <rPr>
        <b/>
        <sz val="11"/>
        <rFont val="Arial Narrow"/>
        <family val="2"/>
      </rPr>
      <t>must</t>
    </r>
    <r>
      <rPr>
        <sz val="11"/>
        <rFont val="Arial Narrow"/>
        <family val="2"/>
      </rPr>
      <t xml:space="preserve"> correspond to attendance logs.</t>
    </r>
  </si>
  <si>
    <t>Reported Disability</t>
  </si>
  <si>
    <t>Medical Condition or illness</t>
  </si>
  <si>
    <t>Problems with Attention and Hyperactivity (ADHD)</t>
  </si>
  <si>
    <t>ACADEMIR CHARTER SCHOOL MIDDLE (6082)</t>
  </si>
  <si>
    <t>ACADEMIR CHARTER SCHOOL OF MATH AND SCIENCE (4242)</t>
  </si>
  <si>
    <t>ACADEMIR CHARTER SCHOOL PREPARATORY (1015)</t>
  </si>
  <si>
    <t>ACADEMIR CHARTER SCHOOL WEST (410)</t>
  </si>
  <si>
    <t>ACADEMIR PREPARATORY ACADEMY (2002)</t>
  </si>
  <si>
    <t>ACADEMY FOR INTERNATIONAL EDUCATION CHARTER SCHOOL (5044)</t>
  </si>
  <si>
    <t>ACADEMY FOR INTERNATIONAL EDUCATION UPPER CHARTER SCHOOL FOR SCIENCE AND TECHNOLOGY (6093)</t>
  </si>
  <si>
    <t>ADA MERRITT K‐8 CENTER</t>
  </si>
  <si>
    <t>AGENORIA S. PASCHAL\OLINDA ELEMENTARY</t>
  </si>
  <si>
    <t>AIR BASE K‐8 CENTER FOR INTERNATIONAL EDUCATION</t>
  </si>
  <si>
    <t>ALONZO AND TRACY MOURNING SENIOR HIGH BISCAYNE BAY CAMPUS</t>
  </si>
  <si>
    <t>ALPHA CHARTER OF EXCELLENCE (5410)</t>
  </si>
  <si>
    <t>AMELIA EARHART ELEMENTARY</t>
  </si>
  <si>
    <t>AMERICAN SENIOR HIGH</t>
  </si>
  <si>
    <t>ANDOVER MIDDLE</t>
  </si>
  <si>
    <t>ARCH CREEK ELEMENTARY</t>
  </si>
  <si>
    <t>ARCHIMEDEAN ACADEMY (510)</t>
  </si>
  <si>
    <t>ARCHIMEDEAN MIDDLE CONSERVATORY (6006)</t>
  </si>
  <si>
    <t>ARCHIMEDEAN UPPER CONSERVATORY (7265)</t>
  </si>
  <si>
    <t>ARCOLA LAKE ELEMENTARY</t>
  </si>
  <si>
    <t>ARTHUR AND POLLY MAYS CONSERVATORY OF THE ARTS</t>
  </si>
  <si>
    <t>ARTS ACADEMY OF EXCELLENCE (7043)</t>
  </si>
  <si>
    <t>ARVIDA MIDDLE</t>
  </si>
  <si>
    <t>AUBURNDALE ELEMENTARY</t>
  </si>
  <si>
    <t>AVENTURA CITY OF EXCELLENCE SCHOOL (950)</t>
  </si>
  <si>
    <t>AVENTURA WATERWAYS K‐8 CENTER</t>
  </si>
  <si>
    <t>AVOCADO ELEMENTARY</t>
  </si>
  <si>
    <t>BANYAN ELEMENTARY</t>
  </si>
  <si>
    <t>BARBARA GOLEMAN SENIOR HIGH</t>
  </si>
  <si>
    <t>BARBARA HAWKINS ELEMENTARY</t>
  </si>
  <si>
    <t>BEACON COLLEGE PREP MIDDLE SCHOOL (6034)</t>
  </si>
  <si>
    <t>BEACON COLLEGE PREPARATORY (4002)</t>
  </si>
  <si>
    <t>BEL‐AIRE ELEMENTARY</t>
  </si>
  <si>
    <t>BEN GAMLA CHARTER SCHOOL (5022)</t>
  </si>
  <si>
    <t>BEN SHEPPARD ELEMENTARY</t>
  </si>
  <si>
    <t>BENJAMIN FRANKLIN K‐8 CENTER</t>
  </si>
  <si>
    <t>BENT TREE ELEMENTARY</t>
  </si>
  <si>
    <t>BIOTECH @ RICHMOND HEIGHTS 9‐12 HIGH SCHOOL</t>
  </si>
  <si>
    <t>BISCAYNE BEACH ELEMENTARY</t>
  </si>
  <si>
    <t>BISCAYNE GARDENS ELEMENTARY</t>
  </si>
  <si>
    <t>BLUE LAKES K‐8 CENTER</t>
  </si>
  <si>
    <t>BOB GRAHAM EDUCATION CENTER</t>
  </si>
  <si>
    <t>BOOKER T WASHINGTON SENIOR HIGH</t>
  </si>
  <si>
    <t>BOWMAN ASHE/DOOLIN K‐8 ACADEMY</t>
  </si>
  <si>
    <t>BRENTWOOD ELEMENTARY</t>
  </si>
  <si>
    <t>BRIDGEPREP ACADEMY INTERAMERICAN CAMPUS (5020)</t>
  </si>
  <si>
    <t>BRIDGEPREP ACADEMY OF GREATER MIAMI (2013)</t>
  </si>
  <si>
    <t>BRIDGEPREP ACADEMY OF NORTH MIAMI BEACH (4050)</t>
  </si>
  <si>
    <t>BRIDGEPREP ACADEMY OF VILLAGE GREEN (3034)</t>
  </si>
  <si>
    <t>BRIDGEPREP ACADEMY SOUTH (2003)</t>
  </si>
  <si>
    <t>BROADMOOR ELEMENTARY</t>
  </si>
  <si>
    <t>BROWNSVILLE MIDDLE</t>
  </si>
  <si>
    <t>BUNCHE PARK ELEMENTARY</t>
  </si>
  <si>
    <t>C. G. BETHEL HIGH SCHOOL (7062)</t>
  </si>
  <si>
    <t>CALUSA ELEMENTARY</t>
  </si>
  <si>
    <t>CAMPBELL DRIVE K‐8 CENTER</t>
  </si>
  <si>
    <t>CARIBBEAN K‐8 CENTER</t>
  </si>
  <si>
    <t>CAROL CITY ELEMENTARY</t>
  </si>
  <si>
    <t>CAROL CITY MIDDLE</t>
  </si>
  <si>
    <t>CARRIE P MEEK/WESTVIEW K‐8 CENTER</t>
  </si>
  <si>
    <t>CENTER FOR INTERNATIONAL EDUCATION: A CAMBRIDGE ASSOCIATE SCHOOL</t>
  </si>
  <si>
    <t>CHAMBERS HIGH SCHOOL (7065)</t>
  </si>
  <si>
    <t>CHARLES DAVID WYCHE JR ELEMENTARY</t>
  </si>
  <si>
    <t>CHARLES R DREW K‐8 CENTER</t>
  </si>
  <si>
    <t>CHARLES R HADLEY ELEMENTARY</t>
  </si>
  <si>
    <t>CHARTER HIGH SCHOOL OF THE AMERICAS (7080)</t>
  </si>
  <si>
    <t>CHARTER HIGH SCHOOL OF THE AMERICAS (FLORIDA CITY CAMPUS) (7144)</t>
  </si>
  <si>
    <t>CHRISTINA M EVE ELEMENTARY</t>
  </si>
  <si>
    <t>CITRUS GROVE ELEMENTARY</t>
  </si>
  <si>
    <t>CITRUS GROVE MIDDLE</t>
  </si>
  <si>
    <t>CITY OF HIALEAH EDUCATION ACADEMY (7262)</t>
  </si>
  <si>
    <t>CLAUDE PEPPER ELEMENTARY</t>
  </si>
  <si>
    <t>COCONUT GROVE ELEMENTARY</t>
  </si>
  <si>
    <t>COCONUT PALM K‐8 ACADEMY</t>
  </si>
  <si>
    <t>COLONIAL DRIVE ELEMENTARY</t>
  </si>
  <si>
    <t>COMSTOCK ELEMENTARY</t>
  </si>
  <si>
    <t>COPE NORTH ALTERNATIVE EDUCATION CENTER</t>
  </si>
  <si>
    <t>CORAL GABLES PREPARATORY ACADEMY</t>
  </si>
  <si>
    <t>CORAL GABLES SENIOR HIGH</t>
  </si>
  <si>
    <t>CORAL PARK ELEMENTARY</t>
  </si>
  <si>
    <t>CORAL REEF ELEMENTARY</t>
  </si>
  <si>
    <t>CORAL REEF MONTESSORI ACADEMY CHARTER (70)</t>
  </si>
  <si>
    <t>CORAL REEF SENIOR HIGH</t>
  </si>
  <si>
    <t>CORAL TERRACE ELEMENTARY</t>
  </si>
  <si>
    <t>CORAL WAY K‐8 CENTER</t>
  </si>
  <si>
    <t>COUNTRY CLUB MIDDLE</t>
  </si>
  <si>
    <t>CRESTVIEW ELEMENTARY</t>
  </si>
  <si>
    <t>CUTLER BAY MIDDLE</t>
  </si>
  <si>
    <t>CUTLER BAY SENIOR HIGH</t>
  </si>
  <si>
    <t>CUTLER RIDGE ELEMENTARY</t>
  </si>
  <si>
    <t>CYPRESS K‐8 CENTER</t>
  </si>
  <si>
    <t>D A DORSEY TECHNICAL COLLEGE</t>
  </si>
  <si>
    <t>DANTE B FASCELL ELEMENTARY</t>
  </si>
  <si>
    <t>DAVID FAIRCHILD ELEMENTARY</t>
  </si>
  <si>
    <t>DAVID LAWRENCE JR. K‐8 CENTER</t>
  </si>
  <si>
    <t>DESIGN AND ARCHITECTURE SENIOR HIGH</t>
  </si>
  <si>
    <t>DEVON AIRE K‐8 CENTER</t>
  </si>
  <si>
    <t>DOCTORS CHARTER SCHOOL OF MIAMI SHORES (6040)</t>
  </si>
  <si>
    <t>DON SOFFER AVENTURA HIGH SCHOOL (7026)</t>
  </si>
  <si>
    <t>DORAL ACADEMY (3030)</t>
  </si>
  <si>
    <t>DORAL ACADEMY CHARTER HIGH SCHOOL (7020)</t>
  </si>
  <si>
    <t>DORAL ACADEMY CHARTER MIDDLE SCHOOL (6030)</t>
  </si>
  <si>
    <t>DORAL ACADEMY OF TECHNOLOGY (3029)</t>
  </si>
  <si>
    <t>DORAL INTERNATIONAL ACADEMY OF MATH AND SCIENCE (3026)</t>
  </si>
  <si>
    <t>DORAL PERFORMING ARTS &amp; ENTERTAINMENT ACADEMY (7009)</t>
  </si>
  <si>
    <t>DOROTHY M WALLACE ‐ COPE CENTER</t>
  </si>
  <si>
    <t>DOWNTOWN DORAL CHARTER ELEMENTARY SCHOOL (3002)</t>
  </si>
  <si>
    <t>DOWNTOWN DORAL CHARTER UPPER SCHOOL (7044)</t>
  </si>
  <si>
    <t>DOWNTOWN MIAMI CHARTER SCHOOL (3600)</t>
  </si>
  <si>
    <t>DR CARLOS J FINLAY ELEMENTARY</t>
  </si>
  <si>
    <t>DR EDWARD L WHIGHAM ELEMENTARY</t>
  </si>
  <si>
    <t>DR GILBERT L PORTER ELEMENTARY</t>
  </si>
  <si>
    <t>DR HENRY W MACK/WEST LITTLE RIVER K‐8 CENTER</t>
  </si>
  <si>
    <t>DR MICHAEL M KROP SENIOR HIGH</t>
  </si>
  <si>
    <t>DR. FREDERICA S. WILSON/SKYWAY ELEMENTARY</t>
  </si>
  <si>
    <t>DR. HENRY E PERRINE ACADEMY OF THE ARTS</t>
  </si>
  <si>
    <t>DR. MANUEL C BARREIRO ELEMENTARY</t>
  </si>
  <si>
    <t>DR. ROBERT B INGRAM ELEMENTARY</t>
  </si>
  <si>
    <t>DR. ROLANDO ESPINOSA K‐8 CENTER</t>
  </si>
  <si>
    <t>DR. TONI BILBAO PREPARATORY ACADEMY</t>
  </si>
  <si>
    <t>E W F STIRRUP ELEMENTARY</t>
  </si>
  <si>
    <t>EARLINGTON HEIGHTS ELEMENTARY</t>
  </si>
  <si>
    <t>EARLY BEGINNINGS ACADEMY (4070)</t>
  </si>
  <si>
    <t>EDISON PARK K‐8 CENTER</t>
  </si>
  <si>
    <t>EMERSON ELEMENTARY</t>
  </si>
  <si>
    <t>ENEIDA MASSAS HARTNER ELEMENTARY</t>
  </si>
  <si>
    <t>ENGLISH CENTER</t>
  </si>
  <si>
    <t>ERNEST R GRAHAM K‐8 ACADEMY</t>
  </si>
  <si>
    <t>ETHEL F. BECKFORD/RICHMOND PRIMARY LEARNING CENTER</t>
  </si>
  <si>
    <t>ETHEL KOGER BECKHAM K‐8 CENTER</t>
  </si>
  <si>
    <t>EUGENIA B THOMAS K‐8 CENTER</t>
  </si>
  <si>
    <t>EVERGLADES K‐8 CENTER</t>
  </si>
  <si>
    <t>EVERGLADES PREPARATORY ACADEMY (5006)</t>
  </si>
  <si>
    <t>EVERGLADES PREPARATORY ACADEMY HIGH SCHOOL (7060)</t>
  </si>
  <si>
    <t>EXCELSIOR CHARTER ACADEMY (5032)</t>
  </si>
  <si>
    <t>EXCELSIOR LANGUAGE ACADEMY OF HIALEAH (5029)</t>
  </si>
  <si>
    <t>FAIRLAWN ELEMENTARY</t>
  </si>
  <si>
    <t>FELIX VARELA SENIOR HIGH</t>
  </si>
  <si>
    <t>FIENBERG‐FISHER ADULT &amp; COMMUNITY EDUCATION CENTER</t>
  </si>
  <si>
    <t>FLAGAMI ELEMENTARY</t>
  </si>
  <si>
    <t>FLAMINGO ELEMENTARY</t>
  </si>
  <si>
    <t>FLORIDA CITY ELEMENTARY</t>
  </si>
  <si>
    <t>FRANCES S TUCKER ELEMENTARY</t>
  </si>
  <si>
    <t>FRANK CRAWFORD MARTIN K‐8 CENTER</t>
  </si>
  <si>
    <t>FREDERICK DOUGLASS ELEMENTARY</t>
  </si>
  <si>
    <t>FULFORD ELEMENTARY</t>
  </si>
  <si>
    <t>G HOLMES BRADDOCK SENIOR HIGH</t>
  </si>
  <si>
    <t>GATEWAY ENVIRONMENTAL K‐8 LEARNING CENTER</t>
  </si>
  <si>
    <t>GEORGE T BAKER AVIATION TECHNICAL COLLEGE</t>
  </si>
  <si>
    <t>GEORGE WASHINGTON CARVER ELEMENTARY</t>
  </si>
  <si>
    <t>GEORGE WASHINGTON CARVER MIDDLE</t>
  </si>
  <si>
    <t>GEORGIA JONES‐AYERS MIDDLE</t>
  </si>
  <si>
    <t>GERTRUDE K EDELMAN/SABAL PALM ELEMENTARY</t>
  </si>
  <si>
    <t>GLADES MIDDLE</t>
  </si>
  <si>
    <t>GLORIA FLOYD ELEMENTARY</t>
  </si>
  <si>
    <t>GOLDEN GLADES ELEMENTARY</t>
  </si>
  <si>
    <t>GOULDS ELEMENTARY</t>
  </si>
  <si>
    <t>GRATIGNY ELEMENTARY</t>
  </si>
  <si>
    <t>GREEN SPRINGS HIGH SCHOOL (7067)</t>
  </si>
  <si>
    <t>GREENGLADE ELEMENTARY</t>
  </si>
  <si>
    <t>GREYNOLDS PARK ELEMENTARY</t>
  </si>
  <si>
    <t>GULFSTREAM ELEMENTARY</t>
  </si>
  <si>
    <t>HAMMOCKS MIDDLE</t>
  </si>
  <si>
    <t>HENRY E S REEVES K‐8 CENTER</t>
  </si>
  <si>
    <t>HENRY H FILER MIDDLE</t>
  </si>
  <si>
    <t>HENRY M FLAGLER ELEMENTARY</t>
  </si>
  <si>
    <t>HENRY S. WEST LABORATORY SCHOOL</t>
  </si>
  <si>
    <t>HERBERT A AMMONS MIDDLE</t>
  </si>
  <si>
    <t>HIALEAH ELEMENTARY</t>
  </si>
  <si>
    <t>HIALEAH GARDENS ELEMENTARY</t>
  </si>
  <si>
    <t>HIALEAH GARDENS MIDDLE</t>
  </si>
  <si>
    <t>HIALEAH GARDENS SENIOR HIGH</t>
  </si>
  <si>
    <t>HIALEAH MIDDLE</t>
  </si>
  <si>
    <t>HIALEAH SENIOR HIGH</t>
  </si>
  <si>
    <t>HIALEAH‐MIAMI LAKES SENIOR HIGH</t>
  </si>
  <si>
    <t>HIBISCUS ELEMENTARY</t>
  </si>
  <si>
    <t>HIGHLAND OAKS MIDDLE</t>
  </si>
  <si>
    <t>HIGHLY INQUISITIVE AND VERSATILE EDUCATION (HIVE) PREPARATORY SCHOOL (1014)</t>
  </si>
  <si>
    <t>HOLMES ELEMENTARY</t>
  </si>
  <si>
    <t>HOMESTEAD MIDDLE</t>
  </si>
  <si>
    <t>HOMESTEAD SENIOR HIGH</t>
  </si>
  <si>
    <t>HORACE MANN MIDDLE</t>
  </si>
  <si>
    <t>HOWARD D MCMILLAN MIDDLE</t>
  </si>
  <si>
    <t>HOWARD DRIVE ELEMENTARY</t>
  </si>
  <si>
    <t>HUBERT O SIBLEY K‐8 CENTER</t>
  </si>
  <si>
    <t>IMATER ACADEMY (5384)</t>
  </si>
  <si>
    <t>IMATER ACADEMY MIDDLE SCHOOL (6014)</t>
  </si>
  <si>
    <t>IMATER PREPARATORY ACADEMY HIGH SCHOOL (7090)</t>
  </si>
  <si>
    <t>INTERNATIONAL STUDIES CHARTER HIGH SCHOOL (7007)</t>
  </si>
  <si>
    <t>INTERNATIONAL STUDIES CHARTER MIDDLE SCHOOL (6045)</t>
  </si>
  <si>
    <t>INTERNATIONAL STUDIES PREPARATORY ACADEMY</t>
  </si>
  <si>
    <t>INTERNATIONAL STUDIES VIRTUAL (6017)</t>
  </si>
  <si>
    <t>iPrep ACADEMY</t>
  </si>
  <si>
    <t>IRVING AND BEATRICE PESKOE K‐8 CENTER</t>
  </si>
  <si>
    <t>ISAAC: INTEGRATED SCIENCE AND ASIAN CULTURE ACADEMY (2004)</t>
  </si>
  <si>
    <t>iTECH@THOMAS A. EDISON EDUCATION CENTER</t>
  </si>
  <si>
    <t>JACK DAVID GORDON ELEMENTARY</t>
  </si>
  <si>
    <t>JAMES H BRIGHT ELEMENTARY</t>
  </si>
  <si>
    <t>JAN MANN EDUCATIONAL CENTER</t>
  </si>
  <si>
    <t>JANE S ROBERTS K‐8 CENTER</t>
  </si>
  <si>
    <t>JESSE J. MCCRARY, JR. ELEMENTARY</t>
  </si>
  <si>
    <t>JOE HALL ELEMENTARY</t>
  </si>
  <si>
    <t>JOELLA C GOOD ELEMENTARY</t>
  </si>
  <si>
    <t>JOHN A FERGUSON SENIOR HIGH</t>
  </si>
  <si>
    <t>JOHN F KENNEDY MIDDLE</t>
  </si>
  <si>
    <t>JOHN G DUPUIS ELEMENTARY</t>
  </si>
  <si>
    <t>JOHN I SMITH K‐8 CENTER</t>
  </si>
  <si>
    <t>JORGE MAS CANOSA MIDDLE</t>
  </si>
  <si>
    <t>JOSE DE DIEGO MIDDLE</t>
  </si>
  <si>
    <t>JOSE MARTI MAST 6‐12 ACADEMY</t>
  </si>
  <si>
    <t>JUST ARTS AND MANAGEMENT CHARTER MIDDLE SCHOOL (6083)</t>
  </si>
  <si>
    <t>JUVENILE JUSTICE CENTER</t>
  </si>
  <si>
    <t>KELSEY L PHARR ELEMENTARY</t>
  </si>
  <si>
    <t>KENDALE ELEMENTARY</t>
  </si>
  <si>
    <t>KENDALE LAKES ELEMENTARY</t>
  </si>
  <si>
    <t>KENDALL SQUARE K‐8 CENTER</t>
  </si>
  <si>
    <t>KENSINGTON PARK ELEMENTARY</t>
  </si>
  <si>
    <t>KENWOOD K‐8 CENTER</t>
  </si>
  <si>
    <t>KEY BISCAYNE K‐8 CENTER</t>
  </si>
  <si>
    <t>KEYS GATE CHARTER HIGH SCHOOL (7050)</t>
  </si>
  <si>
    <t>KEYS GATE CHARTER SCHOOL (3610)</t>
  </si>
  <si>
    <t>KINLOCH PARK ELEMENTARY</t>
  </si>
  <si>
    <t>KINLOCH PARK MIDDLE</t>
  </si>
  <si>
    <t>KIPP MIAMI-LIBERTY CITY (2332)</t>
  </si>
  <si>
    <t>LAKE STEVENS ELEMENTARY</t>
  </si>
  <si>
    <t>LAKE STEVENS MIDDLE</t>
  </si>
  <si>
    <t>LAKEVIEW ELEMENTARY</t>
  </si>
  <si>
    <t>LAMAR LOUIS CURRY MIDDLE</t>
  </si>
  <si>
    <t>LAURA C SAUNDERS ELEMENTARY</t>
  </si>
  <si>
    <t>LAW ENFORCEMENT OFFICERS MEMORIAL HIGH</t>
  </si>
  <si>
    <t>LAWTON CHILES MIDDLE</t>
  </si>
  <si>
    <t>LEEWOOD K‐8 CENTER</t>
  </si>
  <si>
    <t>LEISURE CITY K‐8 CENTER</t>
  </si>
  <si>
    <t>LENORA BRAYNON SMITH ELEMENTARY</t>
  </si>
  <si>
    <t>LIBERTY CITY ELEMENTARY</t>
  </si>
  <si>
    <t>LILLIE C EVANS K‐8 CENTER</t>
  </si>
  <si>
    <t>LINCOLN-MARTI CHARTER SCHOOL HIALEAH CAMPUS (5007)</t>
  </si>
  <si>
    <t>LINCOLN-MARTI CHARTER SCHOOL LITTLE HAVANA CAMPUS (5025)</t>
  </si>
  <si>
    <t>LINCOLN-MARTI SCHOOLS INTERNATIONAL CAMPUS (5043)</t>
  </si>
  <si>
    <t>LINDA LENTIN K‐8 CENTER</t>
  </si>
  <si>
    <t>LINDSEY HOPKINS TECHNICAL COLLEGE</t>
  </si>
  <si>
    <t>LORAH PARK ELEMENTARY</t>
  </si>
  <si>
    <t>LUDLAM ELEMENTARY</t>
  </si>
  <si>
    <t>M A MILAM K‐8 CENTER</t>
  </si>
  <si>
    <t>MADIE IVES K‐8 PREPARATORY ACADEMY</t>
  </si>
  <si>
    <t>MADISON MIDDLE</t>
  </si>
  <si>
    <t>MAE M WALTERS ELEMENTARY</t>
  </si>
  <si>
    <t>MANDARIN LAKES K‐8 ACADEMY</t>
  </si>
  <si>
    <t>MARITIME &amp; SCIENCE TECHNOLOGY ACADEMY</t>
  </si>
  <si>
    <t>MARJORY STONEMAN DOUGLAS ELEMENTARY</t>
  </si>
  <si>
    <t>MAST @ FIU BISCAYNE BAY CAMPUS</t>
  </si>
  <si>
    <t>MAST @ HOMESTEAD</t>
  </si>
  <si>
    <t>MATER ACADEMY (100)</t>
  </si>
  <si>
    <t>MATER ACADEMY AT MOUNT SINAI (5054)</t>
  </si>
  <si>
    <t>MATER ACADEMY BAY ELEMENTARY (4010)</t>
  </si>
  <si>
    <t>MATER ACADEMY BAY MIDDLE SCHOOL (6032)</t>
  </si>
  <si>
    <t>MATER ACADEMY CHARTER HIGH (7160)</t>
  </si>
  <si>
    <t>MATER ACADEMY CHARTER MIDDLE (6012)</t>
  </si>
  <si>
    <t>MATER ACADEMY EAST CHARTER (3100)</t>
  </si>
  <si>
    <t>MATER ACADEMY EAST CHARTER HIGH SCHOOL (7037)</t>
  </si>
  <si>
    <t>MATER ACADEMY LAKES HIGH SCHOOL (7018)</t>
  </si>
  <si>
    <t>MATER ACADEMY LAKES MIDDLE SCHOOL (6033)</t>
  </si>
  <si>
    <t>MATER ACADEMY MIAMI BEACH (5047)</t>
  </si>
  <si>
    <t>MATER ACADEMY OF INTERNATIONAL STUDIES (1017)</t>
  </si>
  <si>
    <t>MATER EAST ACADEMY MIDDLE SCHOOL (6009)</t>
  </si>
  <si>
    <t>MATER GARDENS ACADEMY (312)</t>
  </si>
  <si>
    <t>MATER GROVE ACADEMY (5045)</t>
  </si>
  <si>
    <t>MATER HIGH SOUTH (7120)</t>
  </si>
  <si>
    <t>MATER INTERNATIONAL ACADEMY (3000)</t>
  </si>
  <si>
    <t>MATER INTERNATIONAL PREPARATORY (6047)</t>
  </si>
  <si>
    <t>MATER PERFORMING ARTS &amp; ENTERTAINMENT ACADEMY (7014)</t>
  </si>
  <si>
    <t>MATER PREPARATORY ACADEMY (3003)</t>
  </si>
  <si>
    <t>MATER VIRTUAL ACADEMY CHARTER MIDDLE/HIGH SCHOOL (6997)</t>
  </si>
  <si>
    <t>MAYA ANGELOU ELEMENTARY</t>
  </si>
  <si>
    <t>MEADOWLANE ELEMENTARY</t>
  </si>
  <si>
    <t>MELROSE ELEMENTARY</t>
  </si>
  <si>
    <t>MIAMI ARTS CHARTER (7059)</t>
  </si>
  <si>
    <t>MIAMI ARTS STUDIO 6‐12 AT ZELDA GLAZER</t>
  </si>
  <si>
    <t>MIAMI BEACH FIENBERG‐FISHER K‐8 CENTER</t>
  </si>
  <si>
    <t>MIAMI BEACH NAUTILUS MIDDLE</t>
  </si>
  <si>
    <t>MIAMI BEACH SENIOR HIGH</t>
  </si>
  <si>
    <t>MIAMI BEACH SOUTH POINTE ELEMENTARY</t>
  </si>
  <si>
    <t>MIAMI CAROL CITY SENIOR HIGH</t>
  </si>
  <si>
    <t>MIAMI CENTRAL SENIOR HIGH</t>
  </si>
  <si>
    <t>MIAMI CHILDREN'S MUSEUM CHARTER SCHOOL (4000)</t>
  </si>
  <si>
    <t>MIAMI COMMUNITY CHARTER HIGH SCHOOL (7058)</t>
  </si>
  <si>
    <t>MIAMI COMMUNITY CHARTER MIDDLE SCHOOL (6048)</t>
  </si>
  <si>
    <t>MIAMI COMMUNITY CHARTER SCHOOL (102)</t>
  </si>
  <si>
    <t>MIAMI CORAL PARK SENIOR HIGH</t>
  </si>
  <si>
    <t>MIAMI EDISON SENIOR HIGH</t>
  </si>
  <si>
    <t>MIAMI GARDENS ELEMENTARY</t>
  </si>
  <si>
    <t>MIAMI HEIGHTS ELEMENTARY</t>
  </si>
  <si>
    <t>MIAMI JACKSON SENIOR HIGH</t>
  </si>
  <si>
    <t>MIAMI KILLIAN SENIOR HIGH</t>
  </si>
  <si>
    <t>MIAMI LAKES EDUCATIONAL CENTER</t>
  </si>
  <si>
    <t>MIAMI LAKES EDUCATIONAL CENTER AND TECHNICAL COLLEGE</t>
  </si>
  <si>
    <t>MIAMI LAKES K‐8 CENTER</t>
  </si>
  <si>
    <t>MIAMI LAKES MIDDLE</t>
  </si>
  <si>
    <t>MIAMI MACARTHUR EDUCATIONAL CENTER</t>
  </si>
  <si>
    <t>MIAMI NORLAND SENIOR HIGH</t>
  </si>
  <si>
    <t>MIAMI NORTHWESTERN SENIOR HIGH</t>
  </si>
  <si>
    <t>MIAMI PALMETTO SENIOR HIGH</t>
  </si>
  <si>
    <t>MIAMI PARK ELEMENTARY</t>
  </si>
  <si>
    <t>MIAMI SENIOR HIGH</t>
  </si>
  <si>
    <t>MIAMI SHORES ELEMENTARY</t>
  </si>
  <si>
    <t>MIAMI SOUTHRIDGE SENIOR HIGH</t>
  </si>
  <si>
    <t>MIAMI SPRINGS ELEMENTARY</t>
  </si>
  <si>
    <t>MIAMI SPRINGS MIDDLE</t>
  </si>
  <si>
    <t>MIAMI SPRINGS SENIOR HIGH</t>
  </si>
  <si>
    <t>MIAMI SUNSET SENIOR HIGH</t>
  </si>
  <si>
    <t>MORNINGSIDE K‐8 ACADEMY</t>
  </si>
  <si>
    <t>MYRTLE GROVE K‐8 CENTER</t>
  </si>
  <si>
    <t>NATHAN B YOUNG ELEMENTARY</t>
  </si>
  <si>
    <t>NATURAL BRIDGE ELEMENTARY</t>
  </si>
  <si>
    <t>NEVA KING COOPER EDUCATIONAL CENTER</t>
  </si>
  <si>
    <t>NEW WORLD SCHOOL OF THE ARTS</t>
  </si>
  <si>
    <t>NORLAND ELEMENTARY</t>
  </si>
  <si>
    <t>NORLAND MIDDLE</t>
  </si>
  <si>
    <t>NORMA BUTLER BOSSARD ELEMENTARY</t>
  </si>
  <si>
    <t>NORMAN S. EDELCUP/SUNNY ISLES BEACH K‐8</t>
  </si>
  <si>
    <t>NORTH BEACH ELEMENTARY</t>
  </si>
  <si>
    <t>NORTH COUNTY K‐8 CENTER</t>
  </si>
  <si>
    <t>NORTH DADE CENTER FOR MODERN LANGUAGES</t>
  </si>
  <si>
    <t>NORTH DADE MIDDLE</t>
  </si>
  <si>
    <t>NORTH GARDENS HIGH SCHOOL (7068)</t>
  </si>
  <si>
    <t>NORTH GLADE ELEMENTARY</t>
  </si>
  <si>
    <t>NORTH HIALEAH ELEMENTARY</t>
  </si>
  <si>
    <t>NORTH MIAMI BEACH SENIOR HIGH</t>
  </si>
  <si>
    <t>NORTH MIAMI ELEMENTARY</t>
  </si>
  <si>
    <t>NORTH MIAMI MIDDLE</t>
  </si>
  <si>
    <t>NORTH MIAMI SENIOR HIGH</t>
  </si>
  <si>
    <t>NORTH PARK HIGH SCHOOL (7069)</t>
  </si>
  <si>
    <t>NORTH TWIN LAKES ELEMENTARY</t>
  </si>
  <si>
    <t>NORWOOD ELEMENTARY</t>
  </si>
  <si>
    <t>OAK GROVE ELEMENTARY</t>
  </si>
  <si>
    <t>OJUS ELEMENTARY</t>
  </si>
  <si>
    <t>OLIVER HOOVER ELEMENTARY</t>
  </si>
  <si>
    <t>OLYMPIA HEIGHTS ELEMENTARY</t>
  </si>
  <si>
    <t>ORCHARD VILLA ELEMENTARY</t>
  </si>
  <si>
    <t>PALM GLADES PREPARATORY ACADEMY (3032)</t>
  </si>
  <si>
    <t>PALM GLADES PREPARATORY ACADEMY HIGH SCHOOL (7032)</t>
  </si>
  <si>
    <t>PALM LAKES ELEMENTARY</t>
  </si>
  <si>
    <t>PALM SPRINGS ELEMENTARY</t>
  </si>
  <si>
    <t>PALM SPRINGS MIDDLE</t>
  </si>
  <si>
    <t>PALM SPRINGS NORTH ELEMENTARY</t>
  </si>
  <si>
    <t>PALMETTO ELEMENTARY</t>
  </si>
  <si>
    <t>PALMETTO MIDDLE</t>
  </si>
  <si>
    <t>PARKVIEW ELEMENTARY</t>
  </si>
  <si>
    <t>PARKWAY EDUCATIONAL COMPLEX</t>
  </si>
  <si>
    <t>PARKWAY ELEMENTARY</t>
  </si>
  <si>
    <t>PAUL L DUNBAR K‐8 CENTER</t>
  </si>
  <si>
    <t>PAUL W BELL MIDDLE</t>
  </si>
  <si>
    <t>PHILLIS WHEATLEY ELEMENTARY</t>
  </si>
  <si>
    <t>PHOENIX ACADEMY OF EXCELLENCE (6099)</t>
  </si>
  <si>
    <t>PHOENIX ACADEMY OF EXCELLENCE NORTH (6057)</t>
  </si>
  <si>
    <t>PHYLLIS R MILLER ELEMENTARY</t>
  </si>
  <si>
    <t>PINE LAKE ELEMENTARY</t>
  </si>
  <si>
    <t>PINE VILLA ELEMENTARY</t>
  </si>
  <si>
    <t>PINECREST ACADEMY (NORTH CAMPUS) (5048)</t>
  </si>
  <si>
    <t>PINECREST ACADEMY (SOUTH CAMPUS) (342)</t>
  </si>
  <si>
    <t>PINECREST ACADEMY CHARTER MIDDLE SCHOOL (6022)</t>
  </si>
  <si>
    <t>PINECREST COVE ACADEMY (5049)</t>
  </si>
  <si>
    <t>PINECREST ELEMENTARY</t>
  </si>
  <si>
    <t>PINECREST GLADES ACADEMY (2031)</t>
  </si>
  <si>
    <t>PINECREST GLADES PREPARATORY ACADEMY MIDDLE HIGH SCHOOL (7027)</t>
  </si>
  <si>
    <t>PINECREST NORTH PREPARATORY (FONTAINEBLEAU CAMPUS) (5004)</t>
  </si>
  <si>
    <t>PINECREST PREPARATORY ACADEMY (600)</t>
  </si>
  <si>
    <t>PINECREST PREPARATORY ACADEMY CHARTER HIGH SCHOOL (7053)</t>
  </si>
  <si>
    <t>POINCIANA PARK ELEMENTARY</t>
  </si>
  <si>
    <t>PONCE DE LEON MIDDLE</t>
  </si>
  <si>
    <t>RAINBOW PARK ELEMENTARY</t>
  </si>
  <si>
    <t>REDLAND ELEMENTARY</t>
  </si>
  <si>
    <t>REDLAND MIDDLE</t>
  </si>
  <si>
    <t>REDONDO ELEMENTARY</t>
  </si>
  <si>
    <t>RENAISSANCE ELEMENTARY CHARTER SCHOOL (400)</t>
  </si>
  <si>
    <t>RENAISSANCE MIDDLE CHARTER SCHOOL (6028)</t>
  </si>
  <si>
    <t>RICHMOND HEIGHTS MIDDLE</t>
  </si>
  <si>
    <t>RIVERSIDE ELEMENTARY</t>
  </si>
  <si>
    <t>RIVIERA MIDDLE</t>
  </si>
  <si>
    <t>ROBERT MORGAN EDUCATIONAL CENTER</t>
  </si>
  <si>
    <t>ROBERT MORGAN EDUCATIONAL CENTER AND TECHNICAL COLLEGE</t>
  </si>
  <si>
    <t>ROBERT RENICK EDUCATION CENTER</t>
  </si>
  <si>
    <t>ROBERT RUSSA MOTON ELEMENTARY</t>
  </si>
  <si>
    <t>ROCKWAY ELEMENTARY</t>
  </si>
  <si>
    <t>ROCKWAY MIDDLE</t>
  </si>
  <si>
    <t>RONALD W. REAGAN/DORAL SENIOR HIGH</t>
  </si>
  <si>
    <t>ROYAL GREEN ELEMENTARY</t>
  </si>
  <si>
    <t>ROYAL PALM ELEMENTARY</t>
  </si>
  <si>
    <t>RUBEN DARIO MIDDLE</t>
  </si>
  <si>
    <t>RUTH K BROAD‐BAY HARBOR K‐8 CENTER</t>
  </si>
  <si>
    <t>RUTH OWENS KRUSE &amp; BRUCIE BALL EDUCATIONAL CENTERS(9732)</t>
  </si>
  <si>
    <t>SANTA CLARA ELEMENTARY</t>
  </si>
  <si>
    <t>SCHL FOR ADVANCED STUDIES WEST</t>
  </si>
  <si>
    <t>SCHOOL FOR ADV STUDIES SOUTH</t>
  </si>
  <si>
    <t>SCHOOL FOR ADV STUDIES‐HOMESTD</t>
  </si>
  <si>
    <t>SCHOOL FOR ADVANCED STUDIES NO</t>
  </si>
  <si>
    <t>SCHOOL FOR ADVANCED STUDIES WC</t>
  </si>
  <si>
    <t>SCOTT LAKE ELEMENTARY</t>
  </si>
  <si>
    <t>SEMINOLE ELEMENTARY</t>
  </si>
  <si>
    <t>SHADOWLAWN ELEMENTARY</t>
  </si>
  <si>
    <t>SHENANDOAH ELEMENTARY</t>
  </si>
  <si>
    <t>SHENANDOAH MIDDLE</t>
  </si>
  <si>
    <t>SILVER BLUFF ELEMENTARY</t>
  </si>
  <si>
    <t>SLAM ACADEMY HIGH SCHOOL NORTH CAMPUS (7108)</t>
  </si>
  <si>
    <t>SNAPPER CREEK ELEMENTARY</t>
  </si>
  <si>
    <t>SOMERSET ACADEMY BAY (5062)</t>
  </si>
  <si>
    <t>SOMERSET ACADEMY BAY MIDDLE SCHOOL (6128)</t>
  </si>
  <si>
    <t>SOMERSET ACADEMY CHARTER (520)</t>
  </si>
  <si>
    <t>SOMERSET ACADEMY CHARTER ELEMENTARY SCHOOL (SOUTH HOMESTEAD) (339)</t>
  </si>
  <si>
    <t>SOMERSET ACADEMY CHARTER HIGH SCHOOL (7042)</t>
  </si>
  <si>
    <t>SOMERSET ACADEMY CHARTER HIGH SCHOOL (SOUTH HOMESTEAD) (7034)</t>
  </si>
  <si>
    <t>SOMERSET ACADEMY CHARTER MIDDLE SCHOOL (6004)</t>
  </si>
  <si>
    <t>SOMERSET ACADEMY CHARTER MIDDLE SCHOOL (SOUTH HOMESTEAD) (6013)</t>
  </si>
  <si>
    <t>SOMERSET ACADEMY CHARTER MIDDLE SCHOOL SOUTH MIAMI CAMPUS (6053)</t>
  </si>
  <si>
    <t>SOMERSET ACADEMY ELEMENTARY SCHOOL SOUTH MIAMI CAMPUS (2007)</t>
  </si>
  <si>
    <t>SOMERSET ACADEMY KENDALL (4037)</t>
  </si>
  <si>
    <t>SOMERSET ACADEMY SILVER PALMS (332)</t>
  </si>
  <si>
    <t>SOMERSET ACADEMY SILVER PALMS AT PRINCETON (4012)</t>
  </si>
  <si>
    <t>SOMERSET ARTS ACADEMY (2012)</t>
  </si>
  <si>
    <t>SOMERSET GABLES ACADEMY (5008)</t>
  </si>
  <si>
    <t>SOMERSET OAKS ACADEMY (3033)</t>
  </si>
  <si>
    <t>SOMERSET PALMS ACADEMY (5015)</t>
  </si>
  <si>
    <t>SOMERSET PREP ACADEMY MIDDLE HOMESTEAD (6046)</t>
  </si>
  <si>
    <t>SOMERSET PREPARATORY ACADEMY HIGH SCHOOL HOMESTEAD (7242)</t>
  </si>
  <si>
    <t>SOMERSET PREPARATORY ACADEMY SUNSET (5002)</t>
  </si>
  <si>
    <t>SOMERSET PREPATORY ACADEMY - HOMESTEAD (754)</t>
  </si>
  <si>
    <t>SOMERSET VIRTUAL ACADEMY (6016)</t>
  </si>
  <si>
    <t>SOUTH DADE MIDDLE</t>
  </si>
  <si>
    <t>SOUTH DADE SENIOR HIGH</t>
  </si>
  <si>
    <t>SOUTH DADE TECHNICAL COLLEGE</t>
  </si>
  <si>
    <t>SOUTH FLORIDA AUTISM CHARTER SCHOOL INC (1070)</t>
  </si>
  <si>
    <t>SOUTH HIALEAH ELEMENTARY</t>
  </si>
  <si>
    <t>SOUTH MIAMI HEIGHTS ELEMENTARY</t>
  </si>
  <si>
    <t>SOUTH MIAMI K‐8 CENTER</t>
  </si>
  <si>
    <t>SOUTH MIAMI MIDDLE</t>
  </si>
  <si>
    <t>SOUTH MIAMI SENIOR HIGH</t>
  </si>
  <si>
    <t>SOUTHSIDE ELEMENTARY</t>
  </si>
  <si>
    <t>SOUTHWEST MIAMI SENIOR HIGH</t>
  </si>
  <si>
    <t>SOUTHWOOD MIDDLE</t>
  </si>
  <si>
    <t>SPANISH LAKE ELEMENTARY</t>
  </si>
  <si>
    <t>SPORTS LEADERSHIP AND MANAGEMENT (SLAM) CHARTER MIDDLE SCHOOL (6015)</t>
  </si>
  <si>
    <t>SPORTS LEADERSHIP AND MANAGEMENT (SLAM) MIDDLE SCHOOL - NORTH CAMPUS (6024)</t>
  </si>
  <si>
    <t>SPORTS LEADERSHIP OF MIAMI CHARTER HIGH SCHOOL (7016)</t>
  </si>
  <si>
    <t>SPRINGVIEW ELEMENTARY</t>
  </si>
  <si>
    <t>STELLAR LEADERSHIP ACADEMY (7015)</t>
  </si>
  <si>
    <t>SUMMERVILLE ADVANTAGE ACADEMY (72)</t>
  </si>
  <si>
    <t>SUNSET ELEMENTARY</t>
  </si>
  <si>
    <t>SUNSET PARK ELEMENTARY</t>
  </si>
  <si>
    <t>SWEETWATER ELEMENTARY</t>
  </si>
  <si>
    <t>SYLVANIA HEIGHTS ELEMENTARY</t>
  </si>
  <si>
    <t>TERRA ENVIRONMENTAL RESEARCH INSTITUTE</t>
  </si>
  <si>
    <t>THE CHARTER SCHOOL AT WATERSTONE (1010)</t>
  </si>
  <si>
    <t>THE SEED SCHOOL OF MIAMI (6018)</t>
  </si>
  <si>
    <t>THENA CROWDER ECD</t>
  </si>
  <si>
    <t>THEODORE R. AND THELMA A. GIBSON CHARTER SCHOOL (2060)</t>
  </si>
  <si>
    <t>THOMAS JEFFERSON MIDDLE</t>
  </si>
  <si>
    <t>TOUSSAINT L'OUVERTURE ELEMENTARY</t>
  </si>
  <si>
    <t>TREASURE ISLAND ELEMENTARY</t>
  </si>
  <si>
    <t>TROPICAL ELEMENTARY</t>
  </si>
  <si>
    <t>TRUE NORTH CLASSICAL ACADEMY (1000)</t>
  </si>
  <si>
    <t>TRUE NORTH CLASSICAL ACADEMY HIGH SCHOOL (7039)</t>
  </si>
  <si>
    <t>TRUE NORTH CLASSICAL ACADEMY SOUTH (1002)</t>
  </si>
  <si>
    <t>TWIN LAKES ELEMENTARY</t>
  </si>
  <si>
    <t>VAN E BLANTON ELEMENTARY</t>
  </si>
  <si>
    <t>VILLAGE GREEN ELEMENTARY</t>
  </si>
  <si>
    <t>VINELAND K‐8 CENTER</t>
  </si>
  <si>
    <t>VIRGINIA A BOONE HIGHLAND OAKS ELEMENTARY</t>
  </si>
  <si>
    <t>W J BRYAN ELEMENTARY</t>
  </si>
  <si>
    <t>W R THOMAS MIDDLE</t>
  </si>
  <si>
    <t>WESLEY MATTHEWS ELEMENTARY</t>
  </si>
  <si>
    <t>WEST HIALEAH GARDENS ELEMENTARY</t>
  </si>
  <si>
    <t>WEST HOMESTEAD K‐8 CENTER</t>
  </si>
  <si>
    <t>WEST LAKES PREPARATORY ACADEMY</t>
  </si>
  <si>
    <t>WEST MIAMI MIDDLE</t>
  </si>
  <si>
    <t>WESTLAND HIALEAH SENIOR HIGH</t>
  </si>
  <si>
    <t>WHISPERING PINES ELEMENTARY</t>
  </si>
  <si>
    <t>WILLIAM A CHAPMAN ELEMENTARY</t>
  </si>
  <si>
    <t>WILLIAM H TURNER TECHNICAL ARTS SENIOR HIGH</t>
  </si>
  <si>
    <t>WILLIAM H. LEHMAN ELEMENTARY</t>
  </si>
  <si>
    <t>WINSTON PARK K‐8 CENTER</t>
  </si>
  <si>
    <t>YOUNG MEN'S PREPARATORY ACADEMY</t>
  </si>
  <si>
    <t>YOUNG WOMEN'S ACADEMY</t>
  </si>
  <si>
    <t>YOUTH CO-OP CHARTER SCHOOL (1020)</t>
  </si>
  <si>
    <t>YOUTH CO-OP PREPARATORY HIGH SCHOOL (7070)</t>
  </si>
  <si>
    <t>ZORA NEALE HURSTON ELEMENTARY</t>
  </si>
  <si>
    <t>Select the school the student attends from the drop-down list.  If not a MDCPS public or charter school, you may choose one of the following:</t>
  </si>
  <si>
    <t xml:space="preserve"> HOME SCHOOL</t>
  </si>
  <si>
    <t>Home School</t>
  </si>
  <si>
    <t>Indicate whether or not the student was underwritten by this grant (contracted to be served)</t>
  </si>
  <si>
    <t>Contracted Status</t>
  </si>
  <si>
    <t>Other funding source</t>
  </si>
  <si>
    <r>
      <t xml:space="preserve">Funded by </t>
    </r>
    <r>
      <rPr>
        <u/>
        <sz val="10"/>
        <rFont val="Arial Narrow"/>
        <family val="2"/>
      </rPr>
      <t>this</t>
    </r>
    <r>
      <rPr>
        <sz val="10"/>
        <rFont val="Arial Narrow"/>
        <family val="2"/>
      </rPr>
      <t xml:space="preserve"> grant</t>
    </r>
  </si>
  <si>
    <t>Did the parent/guardian indicate that the student has one or more of the conditions listed in column N that are expected to last for a year or more?</t>
  </si>
  <si>
    <t xml:space="preserve"> NOT IN SCHOOL</t>
  </si>
  <si>
    <t xml:space="preserve"> PRIVATE SCHOOL</t>
  </si>
  <si>
    <t xml:space="preserve"> UNKNOWN</t>
  </si>
  <si>
    <t>Funded by this Grant</t>
  </si>
  <si>
    <t>Other Funding Source</t>
  </si>
  <si>
    <t>Dep. - Unknown</t>
  </si>
  <si>
    <t>Del. - Unknown</t>
  </si>
  <si>
    <t>PROJECT DATES:</t>
  </si>
  <si>
    <t>Non-binary/Other</t>
  </si>
  <si>
    <t>Prefer Not to Say</t>
  </si>
  <si>
    <t>Student Roster (50) REV 10.02.2025</t>
  </si>
  <si>
    <t>Race / Ethnicity</t>
  </si>
  <si>
    <t>Biracial or Multiracial</t>
  </si>
  <si>
    <t>Black non-Hispanic/African American</t>
  </si>
  <si>
    <t>White non-Hispanic</t>
  </si>
  <si>
    <t>Prefer not to answer</t>
  </si>
  <si>
    <t>Prefer Not to Answer</t>
  </si>
  <si>
    <t>Blind or Low Vision</t>
  </si>
  <si>
    <t>Learning Disability (over age 5)</t>
  </si>
  <si>
    <t>Autism Spectrum Disorder</t>
  </si>
  <si>
    <t>Deaf or Hard of Hearing</t>
  </si>
  <si>
    <t>Medial Condition or Illness (asthma, diabetes, epilepsy/seizures, severe allergies)</t>
  </si>
  <si>
    <t>Managing Aggression or Temper</t>
  </si>
  <si>
    <t>Managing Attention and Hyperactivity (ADHD)</t>
  </si>
  <si>
    <t>Depression or Anxiety</t>
  </si>
  <si>
    <t>Other Condition Lasting 1 Year or More</t>
  </si>
  <si>
    <t>No Conditions Lasting 1 Year or More</t>
  </si>
  <si>
    <t>No Condition Lasting 1 Year or More</t>
  </si>
  <si>
    <t>Medical Condition or Illness</t>
  </si>
  <si>
    <t>Student Roster (300) REV 10.02.2025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</si>
</sst>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30" x14ac:knownFonts="1">
    <font>
      <sz val="10"/>
      <name val="Arial"/>
    </font>
    <font>
      <sz val="10"/>
      <name val="Arial"/>
      <family val="2"/>
    </font>
    <font>
      <sz val="10"/>
      <name val="Arial Narrow"/>
      <family val="2"/>
    </font>
    <font>
      <b/>
      <u/>
      <sz val="16"/>
      <name val="Arial Narrow"/>
      <family val="2"/>
    </font>
    <font>
      <b/>
      <sz val="16"/>
      <name val="Arial Narrow"/>
      <family val="2"/>
    </font>
    <font>
      <b/>
      <sz val="12"/>
      <name val="Arial Narrow"/>
      <family val="2"/>
    </font>
    <font>
      <sz val="12"/>
      <name val="Arial Narrow"/>
      <family val="2"/>
    </font>
    <font>
      <sz val="8"/>
      <name val="Arial"/>
      <family val="2"/>
    </font>
    <font>
      <b/>
      <sz val="10"/>
      <name val="Arial"/>
      <family val="2"/>
    </font>
    <font>
      <sz val="11"/>
      <name val="Arial Narrow"/>
      <family val="2"/>
    </font>
    <font>
      <b/>
      <sz val="11"/>
      <name val="Arial Narrow"/>
      <family val="2"/>
    </font>
    <font>
      <sz val="11"/>
      <name val="Arial"/>
      <family val="2"/>
    </font>
    <font>
      <b/>
      <sz val="11"/>
      <name val="Arial"/>
      <family val="2"/>
    </font>
    <font>
      <b/>
      <sz val="11"/>
      <color rgb="FF7030A0"/>
      <name val="Arial Narrow"/>
      <family val="2"/>
    </font>
    <font>
      <b/>
      <sz val="11"/>
      <color rgb="FFFF0000"/>
      <name val="Arial Narrow"/>
      <family val="2"/>
    </font>
    <font>
      <b/>
      <sz val="11"/>
      <color rgb="FF0070C0"/>
      <name val="Arial Narrow"/>
      <family val="2"/>
    </font>
    <font>
      <b/>
      <sz val="11"/>
      <color rgb="FF00B050"/>
      <name val="Arial Narrow"/>
      <family val="2"/>
    </font>
    <font>
      <b/>
      <sz val="11"/>
      <color rgb="FF7030A0"/>
      <name val="Arial"/>
      <family val="2"/>
    </font>
    <font>
      <b/>
      <sz val="18"/>
      <name val="Arial Narrow"/>
      <family val="2"/>
    </font>
    <font>
      <sz val="18"/>
      <name val="Arial"/>
      <family val="2"/>
    </font>
    <font>
      <b/>
      <sz val="14"/>
      <name val="Arial Narrow"/>
      <family val="2"/>
    </font>
    <font>
      <b/>
      <sz val="12"/>
      <name val="Arial"/>
      <family val="2"/>
    </font>
    <font>
      <sz val="12"/>
      <name val="Arial"/>
      <family val="2"/>
    </font>
    <font>
      <i/>
      <sz val="12"/>
      <name val="Arial Narrow"/>
      <family val="2"/>
    </font>
    <font>
      <b/>
      <sz val="10"/>
      <name val="Arial Narrow"/>
      <family val="2"/>
    </font>
    <font>
      <u/>
      <sz val="10"/>
      <color theme="10"/>
      <name val="Arial"/>
      <family val="2"/>
    </font>
    <font>
      <sz val="10"/>
      <color indexed="8"/>
      <name val="Arial Narrow"/>
      <family val="2"/>
    </font>
    <font>
      <u/>
      <sz val="10"/>
      <name val="Arial Narrow"/>
      <family val="2"/>
    </font>
    <font>
      <b/>
      <sz val="10.5"/>
      <name val="Arial Narrow"/>
      <family val="2"/>
    </font>
    <font>
      <sz val="10.5"/>
      <name val="Arial"/>
      <family val="2"/>
    </font>
  </fonts>
  <fills count="8">
    <fill>
      <patternFill patternType="none"/>
    </fill>
    <fill>
      <patternFill patternType="gray125"/>
    </fill>
    <fill>
      <patternFill patternType="solid">
        <fgColor theme="9"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0" tint="-0.14999847407452621"/>
        <bgColor indexed="64"/>
      </patternFill>
    </fill>
    <fill>
      <patternFill patternType="solid">
        <fgColor rgb="FFFFFFCC"/>
        <bgColor indexed="64"/>
      </patternFill>
    </fill>
    <fill>
      <patternFill patternType="solid">
        <fgColor theme="4" tint="0.79998168889431442"/>
        <bgColor indexed="64"/>
      </patternFill>
    </fill>
  </fills>
  <borders count="45">
    <border>
      <left/>
      <right/>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style="hair">
        <color indexed="64"/>
      </left>
      <right style="hair">
        <color indexed="64"/>
      </right>
      <top style="hair">
        <color indexed="64"/>
      </top>
      <bottom style="hair">
        <color indexed="64"/>
      </bottom>
      <diagonal/>
    </border>
    <border>
      <left style="thin">
        <color indexed="64"/>
      </left>
      <right/>
      <top style="medium">
        <color indexed="64"/>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bottom style="dashed">
        <color indexed="64"/>
      </bottom>
      <diagonal/>
    </border>
    <border>
      <left/>
      <right style="thin">
        <color indexed="64"/>
      </right>
      <top style="medium">
        <color indexed="64"/>
      </top>
      <bottom style="medium">
        <color indexed="64"/>
      </bottom>
      <diagonal/>
    </border>
    <border>
      <left/>
      <right/>
      <top style="dashed">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thin">
        <color indexed="64"/>
      </right>
      <top style="medium">
        <color indexed="64"/>
      </top>
      <bottom style="dashed">
        <color indexed="64"/>
      </bottom>
      <diagonal/>
    </border>
    <border>
      <left style="thin">
        <color indexed="64"/>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s>
  <cellStyleXfs count="4">
    <xf numFmtId="0" fontId="0" fillId="0" borderId="0"/>
    <xf numFmtId="44" fontId="1" fillId="0" borderId="0" applyFont="0" applyFill="0" applyBorder="0" applyAlignment="0" applyProtection="0"/>
    <xf numFmtId="9" fontId="1" fillId="0" borderId="0" applyFont="0" applyFill="0" applyBorder="0" applyAlignment="0" applyProtection="0"/>
    <xf numFmtId="0" fontId="25" fillId="0" borderId="0" applyNumberFormat="0" applyFill="0" applyBorder="0" applyAlignment="0" applyProtection="0"/>
  </cellStyleXfs>
  <cellXfs count="193">
    <xf numFmtId="0" fontId="0" fillId="0" borderId="0" xfId="0"/>
    <xf numFmtId="0" fontId="2" fillId="0" borderId="0" xfId="0" applyFont="1" applyProtection="1">
      <protection locked="0"/>
    </xf>
    <xf numFmtId="0" fontId="2" fillId="0" borderId="0" xfId="0" applyFont="1" applyAlignment="1" applyProtection="1">
      <alignment wrapText="1"/>
      <protection locked="0"/>
    </xf>
    <xf numFmtId="49" fontId="2" fillId="0" borderId="0" xfId="0" applyNumberFormat="1" applyFont="1" applyAlignment="1" applyProtection="1">
      <alignment horizontal="left"/>
      <protection locked="0"/>
    </xf>
    <xf numFmtId="49" fontId="6" fillId="0" borderId="0" xfId="0" applyNumberFormat="1" applyFont="1" applyAlignment="1">
      <alignment horizontal="left"/>
    </xf>
    <xf numFmtId="0" fontId="2" fillId="0" borderId="0" xfId="0" applyFont="1" applyAlignment="1">
      <alignment horizontal="left"/>
    </xf>
    <xf numFmtId="0" fontId="2" fillId="0" borderId="0" xfId="0" applyFont="1" applyAlignment="1" applyProtection="1">
      <alignment horizontal="left"/>
      <protection locked="0"/>
    </xf>
    <xf numFmtId="49" fontId="2" fillId="0" borderId="0" xfId="0" applyNumberFormat="1" applyFont="1" applyAlignment="1">
      <alignment horizontal="left"/>
    </xf>
    <xf numFmtId="0" fontId="6" fillId="0" borderId="0" xfId="0" applyFont="1" applyAlignment="1">
      <alignment horizontal="left"/>
    </xf>
    <xf numFmtId="0" fontId="2" fillId="0" borderId="0" xfId="0" applyFont="1" applyProtection="1">
      <protection hidden="1"/>
    </xf>
    <xf numFmtId="0" fontId="4" fillId="0" borderId="0" xfId="0" applyFont="1" applyAlignment="1">
      <alignment horizontal="left"/>
    </xf>
    <xf numFmtId="0" fontId="9" fillId="0" borderId="0" xfId="0" applyFont="1" applyAlignment="1" applyProtection="1">
      <alignment horizontal="left"/>
      <protection locked="0"/>
    </xf>
    <xf numFmtId="0" fontId="10" fillId="4" borderId="7" xfId="0" applyFont="1" applyFill="1" applyBorder="1" applyAlignment="1">
      <alignment horizontal="left" vertical="top" wrapText="1"/>
    </xf>
    <xf numFmtId="0" fontId="10" fillId="2" borderId="7" xfId="0" applyFont="1" applyFill="1" applyBorder="1" applyAlignment="1">
      <alignment horizontal="left" vertical="top" wrapText="1"/>
    </xf>
    <xf numFmtId="0" fontId="9" fillId="0" borderId="7" xfId="0" applyFont="1" applyBorder="1" applyAlignment="1">
      <alignment horizontal="left" indent="1"/>
    </xf>
    <xf numFmtId="49" fontId="9" fillId="0" borderId="7" xfId="0" applyNumberFormat="1" applyFont="1" applyBorder="1" applyAlignment="1">
      <alignment horizontal="left" indent="1"/>
    </xf>
    <xf numFmtId="0" fontId="9" fillId="0" borderId="8" xfId="0" applyFont="1" applyBorder="1" applyAlignment="1">
      <alignment horizontal="left" indent="1"/>
    </xf>
    <xf numFmtId="0" fontId="9" fillId="0" borderId="5" xfId="0" applyFont="1" applyBorder="1" applyAlignment="1">
      <alignment horizontal="left" vertical="center" indent="1"/>
    </xf>
    <xf numFmtId="0" fontId="9" fillId="4" borderId="0" xfId="0" applyFont="1" applyFill="1" applyAlignment="1">
      <alignment horizontal="left"/>
    </xf>
    <xf numFmtId="0" fontId="9" fillId="2" borderId="7" xfId="0" applyFont="1" applyFill="1" applyBorder="1" applyAlignment="1">
      <alignment horizontal="left"/>
    </xf>
    <xf numFmtId="0" fontId="9" fillId="2" borderId="7" xfId="0" applyFont="1" applyFill="1" applyBorder="1" applyAlignment="1">
      <alignment horizontal="left" indent="1"/>
    </xf>
    <xf numFmtId="0" fontId="9" fillId="3" borderId="7" xfId="0" applyFont="1" applyFill="1" applyBorder="1" applyAlignment="1">
      <alignment horizontal="left" indent="1"/>
    </xf>
    <xf numFmtId="0" fontId="9" fillId="2" borderId="7" xfId="0" applyFont="1" applyFill="1" applyBorder="1" applyAlignment="1">
      <alignment horizontal="left" vertical="top" indent="1"/>
    </xf>
    <xf numFmtId="0" fontId="9" fillId="0" borderId="9" xfId="0" applyFont="1" applyBorder="1" applyAlignment="1">
      <alignment horizontal="left" indent="1"/>
    </xf>
    <xf numFmtId="0" fontId="11" fillId="2" borderId="9" xfId="0" applyFont="1" applyFill="1" applyBorder="1" applyAlignment="1">
      <alignment horizontal="left" vertical="top" indent="1"/>
    </xf>
    <xf numFmtId="0" fontId="10" fillId="3" borderId="7" xfId="0" applyFont="1" applyFill="1" applyBorder="1" applyAlignment="1">
      <alignment horizontal="left" wrapText="1"/>
    </xf>
    <xf numFmtId="0" fontId="10" fillId="2" borderId="7" xfId="0" applyFont="1" applyFill="1" applyBorder="1" applyAlignment="1">
      <alignment horizontal="left" wrapText="1"/>
    </xf>
    <xf numFmtId="49" fontId="9" fillId="0" borderId="0" xfId="0" applyNumberFormat="1" applyFont="1" applyAlignment="1" applyProtection="1">
      <alignment horizontal="left"/>
      <protection locked="0"/>
    </xf>
    <xf numFmtId="0" fontId="9" fillId="0" borderId="10" xfId="0" applyFont="1" applyBorder="1" applyAlignment="1">
      <alignment horizontal="right"/>
    </xf>
    <xf numFmtId="0" fontId="13" fillId="0" borderId="11" xfId="0" applyFont="1" applyBorder="1" applyAlignment="1">
      <alignment horizontal="right"/>
    </xf>
    <xf numFmtId="0" fontId="9" fillId="0" borderId="12" xfId="0" applyFont="1" applyBorder="1" applyAlignment="1">
      <alignment horizontal="right"/>
    </xf>
    <xf numFmtId="0" fontId="14" fillId="0" borderId="10" xfId="0" applyFont="1" applyBorder="1" applyAlignment="1">
      <alignment horizontal="right"/>
    </xf>
    <xf numFmtId="0" fontId="15" fillId="0" borderId="11" xfId="0" applyFont="1" applyBorder="1" applyAlignment="1">
      <alignment horizontal="right"/>
    </xf>
    <xf numFmtId="0" fontId="16" fillId="0" borderId="11" xfId="0" applyFont="1" applyBorder="1" applyAlignment="1">
      <alignment horizontal="right"/>
    </xf>
    <xf numFmtId="0" fontId="9" fillId="0" borderId="11" xfId="0" applyFont="1" applyBorder="1" applyAlignment="1">
      <alignment horizontal="right"/>
    </xf>
    <xf numFmtId="0" fontId="10" fillId="0" borderId="13" xfId="0" applyFont="1" applyBorder="1" applyAlignment="1">
      <alignment horizontal="right"/>
    </xf>
    <xf numFmtId="49" fontId="9" fillId="0" borderId="0" xfId="0" applyNumberFormat="1" applyFont="1" applyAlignment="1" applyProtection="1">
      <alignment horizontal="right" indent="2"/>
      <protection locked="0"/>
    </xf>
    <xf numFmtId="10" fontId="10" fillId="0" borderId="12" xfId="2" applyNumberFormat="1" applyFont="1" applyBorder="1" applyAlignment="1" applyProtection="1">
      <alignment horizontal="right"/>
    </xf>
    <xf numFmtId="10" fontId="10" fillId="0" borderId="11" xfId="2" applyNumberFormat="1" applyFont="1" applyBorder="1" applyAlignment="1" applyProtection="1">
      <alignment horizontal="right"/>
    </xf>
    <xf numFmtId="10" fontId="10" fillId="0" borderId="10" xfId="2" applyNumberFormat="1" applyFont="1" applyBorder="1" applyAlignment="1" applyProtection="1">
      <alignment horizontal="right"/>
    </xf>
    <xf numFmtId="0" fontId="9" fillId="0" borderId="7" xfId="0" applyFont="1" applyBorder="1" applyAlignment="1">
      <alignment horizontal="left" vertical="center" wrapText="1"/>
    </xf>
    <xf numFmtId="0" fontId="11" fillId="2" borderId="7" xfId="0" applyFont="1" applyFill="1" applyBorder="1" applyAlignment="1">
      <alignment horizontal="left" vertical="top"/>
    </xf>
    <xf numFmtId="0" fontId="9" fillId="0" borderId="7" xfId="0" applyFont="1" applyBorder="1" applyAlignment="1">
      <alignment horizontal="left" vertical="top" indent="1"/>
    </xf>
    <xf numFmtId="49" fontId="9" fillId="0" borderId="7" xfId="0" applyNumberFormat="1" applyFont="1" applyBorder="1" applyAlignment="1">
      <alignment horizontal="left" vertical="top" indent="1"/>
    </xf>
    <xf numFmtId="0" fontId="9" fillId="0" borderId="8" xfId="0" applyFont="1" applyBorder="1" applyAlignment="1">
      <alignment horizontal="left" vertical="top" indent="1"/>
    </xf>
    <xf numFmtId="0" fontId="10" fillId="0" borderId="0" xfId="0" applyFont="1" applyAlignment="1">
      <alignment horizontal="left" vertical="center" indent="2"/>
    </xf>
    <xf numFmtId="0" fontId="11" fillId="0" borderId="0" xfId="0" applyFont="1" applyAlignment="1">
      <alignment horizontal="left" indent="2"/>
    </xf>
    <xf numFmtId="10" fontId="10" fillId="0" borderId="0" xfId="2" applyNumberFormat="1" applyFont="1" applyFill="1" applyBorder="1" applyAlignment="1" applyProtection="1">
      <alignment horizontal="right"/>
    </xf>
    <xf numFmtId="0" fontId="10" fillId="4" borderId="0" xfId="0" applyFont="1" applyFill="1" applyAlignment="1">
      <alignment horizontal="left" vertical="top" wrapText="1"/>
    </xf>
    <xf numFmtId="0" fontId="9" fillId="0" borderId="8" xfId="0" applyFont="1" applyBorder="1" applyAlignment="1">
      <alignment horizontal="left" vertical="center" wrapText="1"/>
    </xf>
    <xf numFmtId="49" fontId="9" fillId="0" borderId="7" xfId="0" applyNumberFormat="1" applyFont="1" applyBorder="1" applyAlignment="1">
      <alignment horizontal="left" vertical="center" wrapText="1"/>
    </xf>
    <xf numFmtId="0" fontId="9" fillId="0" borderId="5" xfId="0" applyFont="1" applyBorder="1" applyAlignment="1">
      <alignment horizontal="left" vertical="center" wrapText="1"/>
    </xf>
    <xf numFmtId="0" fontId="8" fillId="0" borderId="0" xfId="0" applyFont="1" applyAlignment="1">
      <alignment horizontal="center"/>
    </xf>
    <xf numFmtId="0" fontId="9" fillId="3" borderId="7" xfId="0" applyFont="1" applyFill="1" applyBorder="1" applyAlignment="1">
      <alignment horizontal="left" vertical="top" indent="1"/>
    </xf>
    <xf numFmtId="0" fontId="9" fillId="3" borderId="9" xfId="0" applyFont="1" applyFill="1" applyBorder="1" applyAlignment="1">
      <alignment horizontal="left"/>
    </xf>
    <xf numFmtId="0" fontId="9" fillId="0" borderId="5" xfId="0" applyFont="1" applyBorder="1" applyAlignment="1">
      <alignment horizontal="left" vertical="top" indent="1"/>
    </xf>
    <xf numFmtId="0" fontId="18" fillId="4" borderId="35" xfId="0" applyFont="1" applyFill="1" applyBorder="1" applyAlignment="1">
      <alignment horizontal="left" vertical="center" wrapText="1" indent="1"/>
    </xf>
    <xf numFmtId="0" fontId="10" fillId="4" borderId="0" xfId="0" applyFont="1" applyFill="1" applyAlignment="1">
      <alignment horizontal="left" wrapText="1"/>
    </xf>
    <xf numFmtId="0" fontId="9" fillId="4" borderId="0" xfId="0" applyFont="1" applyFill="1" applyAlignment="1">
      <alignment horizontal="left" indent="1"/>
    </xf>
    <xf numFmtId="0" fontId="9" fillId="4" borderId="0" xfId="0" applyFont="1" applyFill="1" applyAlignment="1">
      <alignment horizontal="left" vertical="top" indent="1"/>
    </xf>
    <xf numFmtId="0" fontId="11" fillId="4" borderId="16" xfId="0" applyFont="1" applyFill="1" applyBorder="1" applyAlignment="1">
      <alignment horizontal="left" vertical="top" indent="1"/>
    </xf>
    <xf numFmtId="0" fontId="18" fillId="2" borderId="32" xfId="0" applyFont="1" applyFill="1" applyBorder="1" applyAlignment="1">
      <alignment horizontal="left" vertical="center" wrapText="1" indent="1"/>
    </xf>
    <xf numFmtId="0" fontId="20" fillId="4" borderId="32" xfId="0" applyFont="1" applyFill="1" applyBorder="1" applyAlignment="1">
      <alignment horizontal="center" vertical="center" wrapText="1"/>
    </xf>
    <xf numFmtId="0" fontId="20" fillId="2" borderId="32" xfId="0" applyFont="1" applyFill="1" applyBorder="1" applyAlignment="1">
      <alignment horizontal="center" vertical="center" wrapText="1"/>
    </xf>
    <xf numFmtId="0" fontId="9" fillId="0" borderId="0" xfId="0" applyFont="1" applyAlignment="1">
      <alignment horizontal="left"/>
    </xf>
    <xf numFmtId="0" fontId="2" fillId="4" borderId="7" xfId="0" applyFont="1" applyFill="1" applyBorder="1" applyAlignment="1">
      <alignment wrapText="1"/>
    </xf>
    <xf numFmtId="0" fontId="0" fillId="2" borderId="7" xfId="0" applyFill="1" applyBorder="1" applyAlignment="1">
      <alignment horizontal="left" vertical="top" wrapText="1"/>
    </xf>
    <xf numFmtId="0" fontId="23" fillId="3" borderId="7" xfId="0" applyFont="1" applyFill="1" applyBorder="1" applyAlignment="1">
      <alignment horizontal="left" vertical="top" wrapText="1"/>
    </xf>
    <xf numFmtId="0" fontId="0" fillId="4" borderId="7" xfId="0" applyFill="1" applyBorder="1" applyAlignment="1">
      <alignment horizontal="left" vertical="top" wrapText="1"/>
    </xf>
    <xf numFmtId="0" fontId="2" fillId="3" borderId="7" xfId="0" applyFont="1" applyFill="1" applyBorder="1" applyAlignment="1">
      <alignment horizontal="left"/>
    </xf>
    <xf numFmtId="0" fontId="5" fillId="7" borderId="2" xfId="0" applyFont="1" applyFill="1" applyBorder="1" applyAlignment="1">
      <alignment horizontal="left"/>
    </xf>
    <xf numFmtId="0" fontId="5" fillId="7" borderId="1" xfId="0" applyFont="1" applyFill="1" applyBorder="1" applyAlignment="1">
      <alignment horizontal="left"/>
    </xf>
    <xf numFmtId="49" fontId="5" fillId="7" borderId="1" xfId="0" applyNumberFormat="1" applyFont="1" applyFill="1" applyBorder="1" applyAlignment="1">
      <alignment horizontal="left"/>
    </xf>
    <xf numFmtId="0" fontId="5" fillId="7" borderId="4" xfId="0" applyFont="1" applyFill="1" applyBorder="1" applyAlignment="1">
      <alignment horizontal="left"/>
    </xf>
    <xf numFmtId="49" fontId="24" fillId="0" borderId="6" xfId="0" applyNumberFormat="1" applyFont="1" applyBorder="1" applyAlignment="1">
      <alignment horizontal="center"/>
    </xf>
    <xf numFmtId="0" fontId="24" fillId="0" borderId="6" xfId="0" applyFont="1" applyBorder="1" applyAlignment="1">
      <alignment horizontal="center"/>
    </xf>
    <xf numFmtId="0" fontId="0" fillId="0" borderId="7" xfId="0" applyBorder="1" applyAlignment="1">
      <alignment horizontal="right"/>
    </xf>
    <xf numFmtId="9" fontId="0" fillId="0" borderId="30" xfId="2" applyFont="1" applyBorder="1" applyProtection="1"/>
    <xf numFmtId="2" fontId="10" fillId="0" borderId="14" xfId="0" applyNumberFormat="1" applyFont="1" applyBorder="1" applyAlignment="1">
      <alignment horizontal="right"/>
    </xf>
    <xf numFmtId="0" fontId="24" fillId="0" borderId="41" xfId="0" applyFont="1" applyBorder="1" applyAlignment="1">
      <alignment horizontal="center"/>
    </xf>
    <xf numFmtId="0" fontId="0" fillId="0" borderId="5" xfId="0" applyBorder="1" applyAlignment="1">
      <alignment horizontal="right"/>
    </xf>
    <xf numFmtId="9" fontId="0" fillId="0" borderId="42" xfId="2" applyFont="1" applyBorder="1" applyProtection="1"/>
    <xf numFmtId="49" fontId="25" fillId="0" borderId="0" xfId="3" applyNumberFormat="1" applyAlignment="1" applyProtection="1">
      <alignment horizontal="left"/>
      <protection locked="0"/>
    </xf>
    <xf numFmtId="37" fontId="6" fillId="6" borderId="44" xfId="1" applyNumberFormat="1" applyFont="1" applyFill="1" applyBorder="1" applyAlignment="1" applyProtection="1">
      <alignment horizontal="right"/>
      <protection locked="0"/>
    </xf>
    <xf numFmtId="0" fontId="3" fillId="0" borderId="0" xfId="0" applyFont="1" applyAlignment="1">
      <alignment horizontal="left"/>
    </xf>
    <xf numFmtId="0" fontId="24" fillId="0" borderId="3" xfId="0" applyFont="1" applyBorder="1" applyAlignment="1">
      <alignment horizontal="center" vertical="center"/>
    </xf>
    <xf numFmtId="0" fontId="2" fillId="0" borderId="3" xfId="0" applyFont="1" applyBorder="1" applyAlignment="1">
      <alignment vertical="center"/>
    </xf>
    <xf numFmtId="0" fontId="2" fillId="0" borderId="3" xfId="0" applyFont="1" applyBorder="1" applyAlignment="1" applyProtection="1">
      <alignment vertical="center" wrapText="1"/>
      <protection hidden="1"/>
    </xf>
    <xf numFmtId="0" fontId="26" fillId="0" borderId="3" xfId="0" applyFont="1" applyBorder="1" applyAlignment="1">
      <alignment vertical="center"/>
    </xf>
    <xf numFmtId="0" fontId="2" fillId="0" borderId="0" xfId="0" applyFont="1"/>
    <xf numFmtId="37" fontId="6" fillId="6" borderId="30" xfId="1" applyNumberFormat="1" applyFont="1" applyFill="1" applyBorder="1" applyAlignment="1" applyProtection="1">
      <alignment horizontal="right"/>
      <protection locked="0"/>
    </xf>
    <xf numFmtId="0" fontId="2" fillId="0" borderId="8" xfId="0" applyFont="1" applyBorder="1" applyAlignment="1" applyProtection="1">
      <alignment horizontal="left" wrapText="1" indent="1"/>
      <protection locked="0"/>
    </xf>
    <xf numFmtId="0" fontId="2" fillId="0" borderId="7" xfId="0" applyFont="1" applyBorder="1" applyAlignment="1" applyProtection="1">
      <alignment horizontal="left" wrapText="1" indent="1"/>
      <protection locked="0"/>
    </xf>
    <xf numFmtId="0" fontId="2" fillId="0" borderId="3" xfId="0" applyFont="1" applyBorder="1" applyAlignment="1">
      <alignment horizontal="left" vertical="center"/>
    </xf>
    <xf numFmtId="0" fontId="9" fillId="0" borderId="7" xfId="0" applyFont="1" applyBorder="1" applyAlignment="1">
      <alignment horizontal="left" wrapText="1" indent="1"/>
    </xf>
    <xf numFmtId="0" fontId="24" fillId="0" borderId="0" xfId="0" applyFont="1" applyAlignment="1">
      <alignment horizontal="center"/>
    </xf>
    <xf numFmtId="0" fontId="0" fillId="0" borderId="0" xfId="0" applyAlignment="1">
      <alignment horizontal="right"/>
    </xf>
    <xf numFmtId="9" fontId="0" fillId="0" borderId="0" xfId="2" applyFont="1" applyBorder="1" applyProtection="1"/>
    <xf numFmtId="0" fontId="2" fillId="0" borderId="8" xfId="0" applyFont="1" applyBorder="1" applyAlignment="1" applyProtection="1">
      <alignment wrapText="1"/>
      <protection locked="0"/>
    </xf>
    <xf numFmtId="0" fontId="0" fillId="0" borderId="8" xfId="0" applyBorder="1"/>
    <xf numFmtId="0" fontId="0" fillId="0" borderId="29" xfId="0" applyBorder="1"/>
    <xf numFmtId="0" fontId="2" fillId="0" borderId="7" xfId="0" applyFont="1" applyBorder="1" applyAlignment="1" applyProtection="1">
      <alignment wrapText="1"/>
      <protection locked="0"/>
    </xf>
    <xf numFmtId="0" fontId="0" fillId="0" borderId="7" xfId="0" applyBorder="1"/>
    <xf numFmtId="0" fontId="0" fillId="0" borderId="9" xfId="0" applyBorder="1"/>
    <xf numFmtId="0" fontId="0" fillId="0" borderId="7" xfId="0" applyBorder="1" applyAlignment="1">
      <alignment horizontal="left"/>
    </xf>
    <xf numFmtId="0" fontId="0" fillId="0" borderId="9" xfId="0" applyBorder="1" applyAlignment="1">
      <alignment horizontal="left"/>
    </xf>
    <xf numFmtId="0" fontId="9" fillId="0" borderId="7" xfId="0" applyFont="1" applyBorder="1" applyAlignment="1">
      <alignment horizontal="left" vertical="top" wrapText="1"/>
    </xf>
    <xf numFmtId="0" fontId="0" fillId="0" borderId="7" xfId="0" applyBorder="1" applyAlignment="1">
      <alignment horizontal="left" wrapText="1"/>
    </xf>
    <xf numFmtId="0" fontId="3" fillId="0" borderId="0" xfId="0" applyFont="1" applyAlignment="1">
      <alignment horizontal="left"/>
    </xf>
    <xf numFmtId="0" fontId="0" fillId="0" borderId="0" xfId="0" applyAlignment="1">
      <alignment horizontal="left"/>
    </xf>
    <xf numFmtId="0" fontId="5" fillId="0" borderId="5" xfId="0" applyFont="1" applyBorder="1" applyAlignment="1">
      <alignment horizontal="left"/>
    </xf>
    <xf numFmtId="0" fontId="10" fillId="0" borderId="5" xfId="0" applyFont="1" applyBorder="1" applyAlignment="1">
      <alignment horizontal="left"/>
    </xf>
    <xf numFmtId="0" fontId="9" fillId="0" borderId="17" xfId="0" applyFont="1" applyBorder="1" applyAlignment="1">
      <alignment horizontal="left" indent="2"/>
    </xf>
    <xf numFmtId="0" fontId="11" fillId="0" borderId="18" xfId="0" applyFont="1" applyBorder="1" applyAlignment="1">
      <alignment horizontal="left" indent="2"/>
    </xf>
    <xf numFmtId="0" fontId="13" fillId="0" borderId="25" xfId="0" applyFont="1" applyBorder="1" applyAlignment="1">
      <alignment horizontal="left" indent="2"/>
    </xf>
    <xf numFmtId="0" fontId="17" fillId="0" borderId="0" xfId="0" applyFont="1" applyAlignment="1">
      <alignment horizontal="left" indent="2"/>
    </xf>
    <xf numFmtId="0" fontId="10" fillId="0" borderId="25" xfId="0" applyFont="1" applyBorder="1" applyAlignment="1">
      <alignment horizontal="left" indent="2"/>
    </xf>
    <xf numFmtId="0" fontId="11" fillId="0" borderId="0" xfId="0" applyFont="1" applyAlignment="1">
      <alignment horizontal="left" indent="2"/>
    </xf>
    <xf numFmtId="0" fontId="10" fillId="0" borderId="43" xfId="0" applyFont="1" applyBorder="1"/>
    <xf numFmtId="0" fontId="11" fillId="0" borderId="26" xfId="0" applyFont="1" applyBorder="1"/>
    <xf numFmtId="49" fontId="2" fillId="0" borderId="7" xfId="0" applyNumberFormat="1" applyFont="1" applyBorder="1" applyAlignment="1">
      <alignment horizontal="left"/>
    </xf>
    <xf numFmtId="0" fontId="10" fillId="2" borderId="7" xfId="0" applyFont="1" applyFill="1" applyBorder="1" applyAlignment="1">
      <alignment horizontal="left" vertical="top" wrapText="1"/>
    </xf>
    <xf numFmtId="0" fontId="0" fillId="2" borderId="7" xfId="0" applyFill="1" applyBorder="1" applyAlignment="1">
      <alignment horizontal="left"/>
    </xf>
    <xf numFmtId="0" fontId="0" fillId="2" borderId="9" xfId="0" applyFill="1" applyBorder="1" applyAlignment="1">
      <alignment horizontal="left"/>
    </xf>
    <xf numFmtId="0" fontId="28" fillId="2" borderId="17" xfId="0" applyFont="1" applyFill="1" applyBorder="1"/>
    <xf numFmtId="0" fontId="29" fillId="2" borderId="18" xfId="0" applyFont="1" applyFill="1" applyBorder="1"/>
    <xf numFmtId="0" fontId="29" fillId="2" borderId="10" xfId="0" applyFont="1" applyFill="1" applyBorder="1"/>
    <xf numFmtId="0" fontId="9" fillId="0" borderId="7" xfId="0" applyFont="1" applyBorder="1" applyAlignment="1">
      <alignment horizontal="left" vertical="center" wrapText="1"/>
    </xf>
    <xf numFmtId="0" fontId="0" fillId="0" borderId="7" xfId="0" applyBorder="1" applyAlignment="1">
      <alignment horizontal="left" vertical="center"/>
    </xf>
    <xf numFmtId="0" fontId="0" fillId="0" borderId="9" xfId="0" applyBorder="1" applyAlignment="1">
      <alignment horizontal="left" vertical="center"/>
    </xf>
    <xf numFmtId="0" fontId="0" fillId="0" borderId="7" xfId="0" applyBorder="1" applyAlignment="1">
      <alignment horizontal="left" vertical="top"/>
    </xf>
    <xf numFmtId="0" fontId="0" fillId="0" borderId="9" xfId="0" applyBorder="1" applyAlignment="1">
      <alignment horizontal="left" vertical="top"/>
    </xf>
    <xf numFmtId="0" fontId="16" fillId="0" borderId="25" xfId="0" applyFont="1" applyBorder="1" applyAlignment="1">
      <alignment horizontal="left" indent="2"/>
    </xf>
    <xf numFmtId="0" fontId="9" fillId="0" borderId="20" xfId="0" applyFont="1" applyBorder="1"/>
    <xf numFmtId="0" fontId="11" fillId="0" borderId="19" xfId="0" applyFont="1" applyBorder="1"/>
    <xf numFmtId="0" fontId="11" fillId="0" borderId="21" xfId="0" applyFont="1" applyBorder="1"/>
    <xf numFmtId="0" fontId="10" fillId="4" borderId="7" xfId="0" applyFont="1" applyFill="1" applyBorder="1" applyAlignment="1">
      <alignment horizontal="left" vertical="top" wrapText="1"/>
    </xf>
    <xf numFmtId="0" fontId="0" fillId="4" borderId="7" xfId="0" applyFill="1" applyBorder="1" applyAlignment="1">
      <alignment horizontal="left"/>
    </xf>
    <xf numFmtId="0" fontId="0" fillId="4" borderId="9" xfId="0" applyFill="1" applyBorder="1" applyAlignment="1">
      <alignment horizontal="left"/>
    </xf>
    <xf numFmtId="0" fontId="10" fillId="0" borderId="15" xfId="0" applyFont="1" applyBorder="1" applyAlignment="1">
      <alignment horizontal="left" indent="2"/>
    </xf>
    <xf numFmtId="0" fontId="12" fillId="0" borderId="16" xfId="0" applyFont="1" applyBorder="1" applyAlignment="1">
      <alignment horizontal="left" indent="2"/>
    </xf>
    <xf numFmtId="0" fontId="9" fillId="0" borderId="19" xfId="0" applyFont="1" applyBorder="1"/>
    <xf numFmtId="0" fontId="14" fillId="0" borderId="17" xfId="0" applyFont="1" applyBorder="1" applyAlignment="1">
      <alignment horizontal="left" indent="2"/>
    </xf>
    <xf numFmtId="0" fontId="15" fillId="0" borderId="25" xfId="0" applyFont="1" applyBorder="1" applyAlignment="1">
      <alignment horizontal="left" indent="2"/>
    </xf>
    <xf numFmtId="0" fontId="10" fillId="0" borderId="0" xfId="0" applyFont="1" applyAlignment="1">
      <alignment horizontal="left" vertical="center"/>
    </xf>
    <xf numFmtId="0" fontId="11" fillId="0" borderId="0" xfId="0" applyFont="1" applyAlignment="1">
      <alignment horizontal="left"/>
    </xf>
    <xf numFmtId="0" fontId="11" fillId="0" borderId="0" xfId="0" applyFont="1"/>
    <xf numFmtId="0" fontId="10" fillId="0" borderId="17" xfId="0" applyFont="1" applyBorder="1" applyAlignment="1">
      <alignment horizontal="left" indent="2"/>
    </xf>
    <xf numFmtId="0" fontId="11" fillId="0" borderId="16" xfId="0" applyFont="1" applyBorder="1" applyAlignment="1">
      <alignment horizontal="left" indent="2"/>
    </xf>
    <xf numFmtId="0" fontId="10" fillId="0" borderId="17" xfId="0" applyFont="1" applyBorder="1" applyAlignment="1">
      <alignment horizontal="left" vertical="center" indent="2"/>
    </xf>
    <xf numFmtId="0" fontId="9" fillId="0" borderId="19" xfId="0" applyFont="1" applyBorder="1" applyAlignment="1">
      <alignment horizontal="left"/>
    </xf>
    <xf numFmtId="0" fontId="11" fillId="0" borderId="19" xfId="0" applyFont="1" applyBorder="1" applyAlignment="1">
      <alignment horizontal="left"/>
    </xf>
    <xf numFmtId="0" fontId="10" fillId="2" borderId="20" xfId="0" applyFont="1" applyFill="1" applyBorder="1" applyAlignment="1">
      <alignment horizontal="left"/>
    </xf>
    <xf numFmtId="0" fontId="11" fillId="2" borderId="19" xfId="0" applyFont="1" applyFill="1" applyBorder="1" applyAlignment="1">
      <alignment horizontal="left"/>
    </xf>
    <xf numFmtId="0" fontId="11" fillId="2" borderId="21" xfId="0" applyFont="1" applyFill="1" applyBorder="1" applyAlignment="1">
      <alignment horizontal="left"/>
    </xf>
    <xf numFmtId="0" fontId="10" fillId="0" borderId="15" xfId="0" applyFont="1" applyBorder="1" applyAlignment="1">
      <alignment horizontal="left" vertical="center" indent="2"/>
    </xf>
    <xf numFmtId="0" fontId="10" fillId="0" borderId="27" xfId="0" applyFont="1" applyBorder="1"/>
    <xf numFmtId="0" fontId="11" fillId="0" borderId="28" xfId="0" applyFont="1" applyBorder="1"/>
    <xf numFmtId="0" fontId="18" fillId="2" borderId="31" xfId="0" applyFont="1" applyFill="1" applyBorder="1" applyAlignment="1">
      <alignment horizontal="center"/>
    </xf>
    <xf numFmtId="0" fontId="19" fillId="0" borderId="19" xfId="0" applyFont="1" applyBorder="1" applyAlignment="1">
      <alignment horizontal="center"/>
    </xf>
    <xf numFmtId="0" fontId="19" fillId="0" borderId="33" xfId="0" applyFont="1" applyBorder="1" applyAlignment="1">
      <alignment horizontal="center"/>
    </xf>
    <xf numFmtId="0" fontId="10" fillId="0" borderId="25" xfId="0" applyFont="1" applyBorder="1" applyAlignment="1">
      <alignment horizontal="left" vertical="center" indent="2"/>
    </xf>
    <xf numFmtId="0" fontId="9" fillId="0" borderId="18" xfId="0" applyFont="1" applyBorder="1"/>
    <xf numFmtId="0" fontId="11" fillId="0" borderId="18" xfId="0" applyFont="1" applyBorder="1"/>
    <xf numFmtId="0" fontId="10" fillId="5" borderId="20" xfId="0" applyFont="1" applyFill="1" applyBorder="1" applyAlignment="1">
      <alignment horizontal="left"/>
    </xf>
    <xf numFmtId="0" fontId="10" fillId="5" borderId="19" xfId="0" applyFont="1" applyFill="1" applyBorder="1" applyAlignment="1">
      <alignment horizontal="left"/>
    </xf>
    <xf numFmtId="0" fontId="10" fillId="5" borderId="20" xfId="0" applyFont="1" applyFill="1" applyBorder="1" applyAlignment="1">
      <alignment horizontal="left" vertical="center"/>
    </xf>
    <xf numFmtId="0" fontId="10" fillId="5" borderId="19" xfId="0" applyFont="1" applyFill="1" applyBorder="1" applyAlignment="1">
      <alignment horizontal="left" vertical="center"/>
    </xf>
    <xf numFmtId="0" fontId="2" fillId="0" borderId="7" xfId="0" applyFont="1" applyBorder="1" applyAlignment="1">
      <alignment horizontal="left"/>
    </xf>
    <xf numFmtId="0" fontId="10" fillId="2" borderId="22" xfId="0" applyFont="1" applyFill="1" applyBorder="1"/>
    <xf numFmtId="0" fontId="11" fillId="2" borderId="23" xfId="0" applyFont="1" applyFill="1" applyBorder="1"/>
    <xf numFmtId="0" fontId="11" fillId="2" borderId="24" xfId="0" applyFont="1" applyFill="1" applyBorder="1"/>
    <xf numFmtId="0" fontId="6" fillId="6" borderId="44" xfId="0" applyFont="1" applyFill="1" applyBorder="1" applyProtection="1">
      <protection locked="0"/>
    </xf>
    <xf numFmtId="0" fontId="0" fillId="0" borderId="44" xfId="0" applyBorder="1"/>
    <xf numFmtId="0" fontId="18" fillId="3" borderId="31" xfId="0" applyFont="1" applyFill="1" applyBorder="1" applyAlignment="1">
      <alignment horizontal="center"/>
    </xf>
    <xf numFmtId="0" fontId="9" fillId="4" borderId="7" xfId="0" applyFont="1" applyFill="1" applyBorder="1" applyAlignment="1">
      <alignment horizontal="left" vertical="top" wrapText="1"/>
    </xf>
    <xf numFmtId="0" fontId="18" fillId="3" borderId="36" xfId="0" applyFont="1" applyFill="1" applyBorder="1" applyAlignment="1">
      <alignment horizontal="center" vertical="center" wrapText="1"/>
    </xf>
    <xf numFmtId="0" fontId="19" fillId="0" borderId="37" xfId="0" applyFont="1" applyBorder="1" applyAlignment="1">
      <alignment horizontal="center" vertical="center" wrapText="1"/>
    </xf>
    <xf numFmtId="0" fontId="19" fillId="0" borderId="38" xfId="0" applyFont="1" applyBorder="1" applyAlignment="1">
      <alignment horizontal="center" vertical="center" wrapText="1"/>
    </xf>
    <xf numFmtId="0" fontId="10" fillId="4" borderId="39" xfId="0" applyFont="1" applyFill="1" applyBorder="1" applyAlignment="1">
      <alignment horizontal="center" wrapText="1"/>
    </xf>
    <xf numFmtId="0" fontId="12" fillId="4" borderId="34" xfId="0" applyFont="1" applyFill="1" applyBorder="1" applyAlignment="1">
      <alignment horizontal="center" wrapText="1"/>
    </xf>
    <xf numFmtId="0" fontId="11" fillId="0" borderId="40" xfId="0" applyFont="1" applyBorder="1" applyAlignment="1">
      <alignment wrapText="1"/>
    </xf>
    <xf numFmtId="0" fontId="5" fillId="3" borderId="39" xfId="0" applyFont="1" applyFill="1" applyBorder="1" applyAlignment="1">
      <alignment horizontal="center" wrapText="1"/>
    </xf>
    <xf numFmtId="0" fontId="21" fillId="3" borderId="34" xfId="0" applyFont="1" applyFill="1" applyBorder="1" applyAlignment="1">
      <alignment horizontal="center" wrapText="1"/>
    </xf>
    <xf numFmtId="0" fontId="22" fillId="3" borderId="40" xfId="0" applyFont="1" applyFill="1" applyBorder="1" applyAlignment="1">
      <alignment wrapText="1"/>
    </xf>
    <xf numFmtId="0" fontId="9" fillId="3" borderId="7" xfId="0" applyFont="1" applyFill="1" applyBorder="1" applyAlignment="1">
      <alignment horizontal="left" vertical="top" wrapText="1"/>
    </xf>
    <xf numFmtId="0" fontId="0" fillId="3" borderId="7" xfId="0" applyFill="1" applyBorder="1" applyAlignment="1">
      <alignment horizontal="left"/>
    </xf>
    <xf numFmtId="0" fontId="10" fillId="2" borderId="39" xfId="0" applyFont="1" applyFill="1" applyBorder="1" applyAlignment="1">
      <alignment horizontal="center" wrapText="1"/>
    </xf>
    <xf numFmtId="0" fontId="12" fillId="2" borderId="34" xfId="0" applyFont="1" applyFill="1" applyBorder="1" applyAlignment="1">
      <alignment horizontal="center" wrapText="1"/>
    </xf>
    <xf numFmtId="0" fontId="12" fillId="2" borderId="40" xfId="0" applyFont="1" applyFill="1" applyBorder="1" applyAlignment="1">
      <alignment horizontal="center" wrapText="1"/>
    </xf>
    <xf numFmtId="0" fontId="9" fillId="2" borderId="7" xfId="0" applyFont="1" applyFill="1" applyBorder="1" applyAlignment="1">
      <alignment horizontal="left" vertical="top" wrapText="1"/>
    </xf>
    <xf numFmtId="0" fontId="0" fillId="2" borderId="7" xfId="0" applyFill="1" applyBorder="1" applyAlignment="1">
      <alignment horizontal="left" vertical="top"/>
    </xf>
    <xf numFmtId="0" fontId="18" fillId="4" borderId="31" xfId="0" applyFont="1" applyFill="1" applyBorder="1" applyAlignment="1">
      <alignment horizontal="center"/>
    </xf>
  </cellXfs>
  <cellStyles count="4">
    <cellStyle name="Currency" xfId="1" builtinId="4"/>
    <cellStyle name="Hyperlink" xfId="3" builtinId="8"/>
    <cellStyle name="Normal" xfId="0" builtinId="0"/>
    <cellStyle name="Percent" xfId="2" builtinId="5"/>
  </cellStyles>
  <dxfs count="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1018"/>
  <sheetViews>
    <sheetView tabSelected="1" topLeftCell="A3" zoomScale="140" zoomScaleNormal="140" zoomScaleSheetLayoutView="75" workbookViewId="0">
      <selection activeCell="J94" sqref="J94"/>
    </sheetView>
  </sheetViews>
  <sheetFormatPr defaultRowHeight="12.75" x14ac:dyDescent="0.2"/>
  <cols>
    <col min="1" max="1" width="18.7109375" style="1" customWidth="1"/>
    <col min="2" max="3" width="18.7109375" style="6" customWidth="1"/>
    <col min="4" max="4" width="16.85546875" style="6" customWidth="1"/>
    <col min="5" max="5" width="9.7109375" style="6" customWidth="1"/>
    <col min="6" max="6" width="26.42578125" style="6" bestFit="1" customWidth="1"/>
    <col min="7" max="7" width="20.140625" style="6" customWidth="1"/>
    <col min="8" max="8" width="11.85546875" style="3" bestFit="1" customWidth="1"/>
    <col min="9" max="9" width="30.140625" style="6" bestFit="1" customWidth="1"/>
    <col min="10" max="10" width="20.7109375" style="6" customWidth="1"/>
    <col min="11" max="11" width="34.7109375" style="6" customWidth="1"/>
    <col min="12" max="12" width="29.5703125" style="6" customWidth="1"/>
    <col min="13" max="13" width="42.140625" style="6" bestFit="1" customWidth="1"/>
    <col min="14" max="15" width="27.7109375" style="6" customWidth="1"/>
    <col min="16" max="16" width="14.7109375" style="6" customWidth="1"/>
    <col min="17" max="18" width="26.7109375" style="6" customWidth="1"/>
    <col min="19" max="19" width="11.42578125" style="6" bestFit="1" customWidth="1"/>
    <col min="20" max="22" width="18.7109375" style="6" customWidth="1"/>
    <col min="23" max="16384" width="9.140625" style="1"/>
  </cols>
  <sheetData>
    <row r="1" spans="1:22" ht="20.25" x14ac:dyDescent="0.3">
      <c r="A1" s="108" t="s">
        <v>658</v>
      </c>
      <c r="B1" s="109"/>
      <c r="C1" s="109"/>
      <c r="D1" s="84"/>
      <c r="E1" s="10"/>
      <c r="F1"/>
      <c r="G1"/>
      <c r="H1" s="7"/>
      <c r="I1" s="5"/>
      <c r="J1" s="5"/>
      <c r="K1" s="5"/>
      <c r="L1" s="5"/>
      <c r="M1" s="5"/>
      <c r="N1" s="5"/>
      <c r="O1" s="5"/>
      <c r="P1" s="5"/>
      <c r="Q1" s="5"/>
      <c r="R1" s="5"/>
      <c r="S1" s="5"/>
      <c r="T1" s="5"/>
      <c r="U1" s="5"/>
      <c r="V1" s="5"/>
    </row>
    <row r="2" spans="1:22" ht="15.75" customHeight="1" x14ac:dyDescent="0.25">
      <c r="A2" s="110" t="s">
        <v>2</v>
      </c>
      <c r="B2" s="109"/>
      <c r="C2" s="109"/>
      <c r="D2" s="172"/>
      <c r="E2" s="173"/>
      <c r="F2" s="173"/>
      <c r="G2"/>
      <c r="H2" s="4"/>
      <c r="I2" s="5"/>
      <c r="J2" s="8"/>
      <c r="K2" s="5"/>
      <c r="L2" s="5"/>
      <c r="M2" s="5"/>
      <c r="N2" s="5"/>
      <c r="O2" s="5"/>
      <c r="P2" s="5"/>
      <c r="Q2" s="5"/>
      <c r="R2" s="5"/>
      <c r="S2" s="5"/>
      <c r="T2" s="5"/>
      <c r="U2" s="5"/>
      <c r="V2" s="5"/>
    </row>
    <row r="3" spans="1:22" ht="15.75" x14ac:dyDescent="0.25">
      <c r="A3" s="110" t="s">
        <v>42</v>
      </c>
      <c r="B3" s="109"/>
      <c r="C3" s="109"/>
      <c r="D3" s="172"/>
      <c r="E3" s="173"/>
      <c r="F3" s="173"/>
      <c r="G3"/>
      <c r="H3" s="4"/>
      <c r="I3" s="5"/>
      <c r="J3" s="8"/>
      <c r="K3" s="5"/>
      <c r="L3" s="5"/>
      <c r="M3" s="5"/>
      <c r="N3" s="5"/>
      <c r="O3" s="5"/>
      <c r="P3" s="5"/>
      <c r="Q3" s="5"/>
      <c r="R3" s="5"/>
      <c r="S3" s="5"/>
      <c r="T3" s="5"/>
      <c r="U3" s="5"/>
      <c r="V3" s="5"/>
    </row>
    <row r="4" spans="1:22" ht="15.75" x14ac:dyDescent="0.25">
      <c r="A4" s="110" t="s">
        <v>636</v>
      </c>
      <c r="B4" s="109"/>
      <c r="C4" s="109"/>
      <c r="D4" s="172"/>
      <c r="E4" s="173"/>
      <c r="F4" s="173"/>
      <c r="G4"/>
      <c r="H4" s="4"/>
      <c r="I4" s="5"/>
      <c r="J4" s="8"/>
      <c r="K4" s="5"/>
      <c r="L4" s="5"/>
      <c r="M4" s="5"/>
      <c r="N4" s="5"/>
      <c r="O4" s="5"/>
      <c r="P4" s="5"/>
      <c r="Q4" s="5"/>
      <c r="R4" s="5"/>
      <c r="S4" s="5"/>
      <c r="T4" s="5"/>
      <c r="U4" s="5"/>
      <c r="V4" s="5"/>
    </row>
    <row r="5" spans="1:22" ht="15.75" x14ac:dyDescent="0.25">
      <c r="A5" s="110" t="s">
        <v>76</v>
      </c>
      <c r="B5" s="109"/>
      <c r="C5" s="109"/>
      <c r="D5" s="90"/>
      <c r="G5" s="5"/>
      <c r="H5" s="4"/>
      <c r="I5" s="5"/>
      <c r="J5" s="8"/>
      <c r="K5" s="5"/>
      <c r="L5" s="5"/>
      <c r="M5" s="5"/>
      <c r="N5" s="5"/>
      <c r="O5" s="5"/>
      <c r="P5" s="5"/>
      <c r="Q5" s="5"/>
      <c r="R5" s="5"/>
      <c r="S5" s="5"/>
      <c r="T5" s="5"/>
      <c r="U5" s="5"/>
      <c r="V5" s="5"/>
    </row>
    <row r="6" spans="1:22" ht="16.5" x14ac:dyDescent="0.3">
      <c r="A6" s="111" t="s">
        <v>77</v>
      </c>
      <c r="B6" s="109"/>
      <c r="C6" s="109"/>
      <c r="D6" s="83"/>
      <c r="G6" s="5"/>
      <c r="H6" s="4"/>
      <c r="I6" s="5"/>
      <c r="J6" s="8"/>
      <c r="K6" s="5"/>
      <c r="L6" s="5"/>
      <c r="M6" s="5"/>
      <c r="N6" s="5"/>
      <c r="O6" s="5"/>
      <c r="P6" s="5"/>
      <c r="Q6" s="5"/>
      <c r="R6" s="5"/>
      <c r="S6" s="5"/>
      <c r="T6" s="5"/>
      <c r="U6" s="5"/>
      <c r="V6" s="5"/>
    </row>
    <row r="7" spans="1:22" ht="16.5" x14ac:dyDescent="0.3">
      <c r="A7" s="111" t="s">
        <v>78</v>
      </c>
      <c r="B7" s="109"/>
      <c r="C7" s="109"/>
      <c r="D7" s="83"/>
      <c r="G7" s="5"/>
      <c r="H7" s="4"/>
      <c r="I7" s="5"/>
      <c r="J7" s="8"/>
      <c r="K7" s="5"/>
      <c r="L7" s="5"/>
      <c r="M7" s="5"/>
      <c r="N7" s="5"/>
      <c r="O7" s="5"/>
      <c r="P7" s="5"/>
      <c r="Q7" s="5"/>
      <c r="R7" s="5"/>
      <c r="S7" s="5"/>
      <c r="T7" s="5"/>
      <c r="U7" s="5"/>
      <c r="V7" s="5"/>
    </row>
    <row r="8" spans="1:22" ht="16.5" thickBot="1" x14ac:dyDescent="0.3">
      <c r="B8" s="5"/>
      <c r="C8" s="5"/>
      <c r="D8" s="5"/>
      <c r="E8" s="8"/>
      <c r="F8" s="8"/>
      <c r="G8" s="5"/>
      <c r="H8" s="4"/>
      <c r="I8" s="5"/>
      <c r="J8" s="8"/>
      <c r="K8" s="5"/>
      <c r="L8" s="5"/>
      <c r="M8" s="5"/>
      <c r="N8" s="5"/>
      <c r="O8" s="5"/>
      <c r="P8" s="5"/>
      <c r="Q8" s="5"/>
      <c r="R8" s="5"/>
      <c r="S8" s="5"/>
      <c r="T8" s="5"/>
      <c r="U8" s="5"/>
      <c r="V8" s="5"/>
    </row>
    <row r="9" spans="1:22" ht="24" thickBot="1" x14ac:dyDescent="0.4">
      <c r="A9" s="71" t="s">
        <v>625</v>
      </c>
      <c r="B9" s="70" t="s">
        <v>3</v>
      </c>
      <c r="C9" s="71" t="s">
        <v>4</v>
      </c>
      <c r="D9" s="70" t="s">
        <v>38</v>
      </c>
      <c r="E9" s="71" t="s">
        <v>5</v>
      </c>
      <c r="F9" s="71" t="s">
        <v>36</v>
      </c>
      <c r="G9" s="71" t="s">
        <v>23</v>
      </c>
      <c r="H9" s="72" t="s">
        <v>19</v>
      </c>
      <c r="I9" s="71" t="s">
        <v>640</v>
      </c>
      <c r="J9" s="71" t="s">
        <v>18</v>
      </c>
      <c r="K9" s="70" t="s">
        <v>1</v>
      </c>
      <c r="L9" s="73" t="s">
        <v>133</v>
      </c>
      <c r="M9" s="73" t="s">
        <v>85</v>
      </c>
      <c r="N9" s="192" t="s">
        <v>40</v>
      </c>
      <c r="O9" s="159"/>
      <c r="P9" s="160"/>
      <c r="Q9" s="158" t="s">
        <v>39</v>
      </c>
      <c r="R9" s="159"/>
      <c r="S9" s="160"/>
      <c r="T9" s="174" t="s">
        <v>40</v>
      </c>
      <c r="U9" s="159"/>
      <c r="V9" s="160"/>
    </row>
    <row r="10" spans="1:22" s="2" customFormat="1" ht="85.5" customHeight="1" x14ac:dyDescent="0.2">
      <c r="A10" s="40" t="s">
        <v>624</v>
      </c>
      <c r="B10" s="40" t="s">
        <v>17</v>
      </c>
      <c r="C10" s="40" t="s">
        <v>16</v>
      </c>
      <c r="D10" s="40" t="s">
        <v>67</v>
      </c>
      <c r="E10" s="40" t="s">
        <v>29</v>
      </c>
      <c r="F10" s="40" t="s">
        <v>70</v>
      </c>
      <c r="G10" s="40" t="s">
        <v>71</v>
      </c>
      <c r="H10" s="50" t="s">
        <v>72</v>
      </c>
      <c r="I10" s="40" t="s">
        <v>73</v>
      </c>
      <c r="J10" s="40" t="s">
        <v>75</v>
      </c>
      <c r="K10" s="49" t="s">
        <v>621</v>
      </c>
      <c r="L10" s="51" t="s">
        <v>628</v>
      </c>
      <c r="M10" s="40" t="s">
        <v>86</v>
      </c>
      <c r="N10" s="56" t="s">
        <v>103</v>
      </c>
      <c r="O10" s="56" t="s">
        <v>104</v>
      </c>
      <c r="P10" s="62" t="s">
        <v>105</v>
      </c>
      <c r="Q10" s="61" t="s">
        <v>103</v>
      </c>
      <c r="R10" s="61" t="s">
        <v>104</v>
      </c>
      <c r="S10" s="63" t="s">
        <v>106</v>
      </c>
      <c r="T10" s="176" t="s">
        <v>94</v>
      </c>
      <c r="U10" s="177"/>
      <c r="V10" s="178"/>
    </row>
    <row r="11" spans="1:22" s="2" customFormat="1" ht="17.100000000000001" customHeight="1" x14ac:dyDescent="0.3">
      <c r="A11" s="91" t="s">
        <v>627</v>
      </c>
      <c r="B11" s="127"/>
      <c r="C11" s="127"/>
      <c r="D11" s="106" t="s">
        <v>132</v>
      </c>
      <c r="E11" s="106" t="s">
        <v>87</v>
      </c>
      <c r="F11" s="106" t="s">
        <v>37</v>
      </c>
      <c r="G11" s="14" t="s">
        <v>32</v>
      </c>
      <c r="H11" s="15" t="s">
        <v>14</v>
      </c>
      <c r="I11" s="14" t="s">
        <v>641</v>
      </c>
      <c r="J11" s="15" t="s">
        <v>20</v>
      </c>
      <c r="K11" s="16" t="s">
        <v>13</v>
      </c>
      <c r="L11" s="14" t="s">
        <v>24</v>
      </c>
      <c r="M11" s="14" t="s">
        <v>120</v>
      </c>
      <c r="N11" s="179" t="s">
        <v>95</v>
      </c>
      <c r="O11" s="180"/>
      <c r="P11" s="181"/>
      <c r="Q11" s="187" t="s">
        <v>96</v>
      </c>
      <c r="R11" s="188"/>
      <c r="S11" s="189"/>
      <c r="T11" s="182" t="s">
        <v>99</v>
      </c>
      <c r="U11" s="183"/>
      <c r="V11" s="184"/>
    </row>
    <row r="12" spans="1:22" s="2" customFormat="1" ht="17.100000000000001" customHeight="1" x14ac:dyDescent="0.3">
      <c r="A12" s="92" t="s">
        <v>626</v>
      </c>
      <c r="B12" s="128"/>
      <c r="C12" s="128"/>
      <c r="D12" s="107"/>
      <c r="E12" s="130"/>
      <c r="F12" s="104"/>
      <c r="G12" s="42" t="s">
        <v>33</v>
      </c>
      <c r="H12" s="15" t="s">
        <v>15</v>
      </c>
      <c r="I12" s="14" t="s">
        <v>642</v>
      </c>
      <c r="J12" s="15" t="s">
        <v>21</v>
      </c>
      <c r="K12" s="16" t="s">
        <v>10</v>
      </c>
      <c r="L12" s="14" t="s">
        <v>25</v>
      </c>
      <c r="M12" s="14" t="s">
        <v>118</v>
      </c>
      <c r="N12" s="65"/>
      <c r="O12" s="65"/>
      <c r="P12" s="48"/>
      <c r="Q12" s="66"/>
      <c r="R12" s="66"/>
      <c r="S12" s="13"/>
      <c r="T12" s="67" t="s">
        <v>100</v>
      </c>
      <c r="U12" s="67" t="s">
        <v>101</v>
      </c>
      <c r="V12" s="67" t="s">
        <v>102</v>
      </c>
    </row>
    <row r="13" spans="1:22" s="2" customFormat="1" ht="17.100000000000001" customHeight="1" x14ac:dyDescent="0.3">
      <c r="A13" s="98"/>
      <c r="B13" s="128"/>
      <c r="C13" s="128"/>
      <c r="D13" s="107"/>
      <c r="E13" s="130"/>
      <c r="F13" s="104"/>
      <c r="G13" s="94" t="s">
        <v>645</v>
      </c>
      <c r="H13" s="15" t="s">
        <v>27</v>
      </c>
      <c r="I13" s="14" t="s">
        <v>643</v>
      </c>
      <c r="J13" s="15" t="s">
        <v>22</v>
      </c>
      <c r="K13" s="16" t="s">
        <v>26</v>
      </c>
      <c r="L13" s="101"/>
      <c r="M13" s="14" t="s">
        <v>647</v>
      </c>
      <c r="N13" s="175" t="s">
        <v>89</v>
      </c>
      <c r="O13" s="175" t="s">
        <v>91</v>
      </c>
      <c r="P13" s="48"/>
      <c r="Q13" s="190" t="s">
        <v>93</v>
      </c>
      <c r="R13" s="190" t="s">
        <v>92</v>
      </c>
      <c r="S13" s="13"/>
      <c r="T13" s="185" t="s">
        <v>97</v>
      </c>
      <c r="U13" s="185" t="s">
        <v>41</v>
      </c>
      <c r="V13" s="185" t="s">
        <v>98</v>
      </c>
    </row>
    <row r="14" spans="1:22" s="2" customFormat="1" ht="17.100000000000001" customHeight="1" x14ac:dyDescent="0.3">
      <c r="A14" s="99"/>
      <c r="B14" s="128"/>
      <c r="C14" s="128"/>
      <c r="D14" s="101"/>
      <c r="E14" s="130"/>
      <c r="F14" s="104"/>
      <c r="G14" s="94"/>
      <c r="H14" s="15" t="s">
        <v>28</v>
      </c>
      <c r="I14" s="14" t="s">
        <v>6</v>
      </c>
      <c r="J14" s="43" t="s">
        <v>13</v>
      </c>
      <c r="K14" s="44" t="s">
        <v>623</v>
      </c>
      <c r="L14" s="102"/>
      <c r="M14" s="14" t="s">
        <v>648</v>
      </c>
      <c r="N14" s="137"/>
      <c r="O14" s="137"/>
      <c r="P14" s="48"/>
      <c r="Q14" s="191"/>
      <c r="R14" s="191"/>
      <c r="S14" s="13"/>
      <c r="T14" s="186"/>
      <c r="U14" s="186"/>
      <c r="V14" s="186"/>
    </row>
    <row r="15" spans="1:22" ht="17.100000000000001" customHeight="1" x14ac:dyDescent="0.3">
      <c r="A15" s="99"/>
      <c r="B15" s="128"/>
      <c r="C15" s="128"/>
      <c r="D15" s="102"/>
      <c r="E15" s="130"/>
      <c r="F15" s="104"/>
      <c r="G15" s="104"/>
      <c r="H15" s="43" t="s">
        <v>11</v>
      </c>
      <c r="I15" s="14" t="s">
        <v>12</v>
      </c>
      <c r="J15" s="168"/>
      <c r="K15" s="44" t="s">
        <v>11</v>
      </c>
      <c r="L15" s="102"/>
      <c r="M15" s="14" t="s">
        <v>649</v>
      </c>
      <c r="N15" s="137"/>
      <c r="O15" s="137"/>
      <c r="P15" s="18"/>
      <c r="Q15" s="191"/>
      <c r="R15" s="191"/>
      <c r="S15" s="19"/>
      <c r="T15" s="186"/>
      <c r="U15" s="186"/>
      <c r="V15" s="186"/>
    </row>
    <row r="16" spans="1:22" ht="33.75" customHeight="1" x14ac:dyDescent="0.3">
      <c r="A16" s="99"/>
      <c r="B16" s="128"/>
      <c r="C16" s="128"/>
      <c r="D16" s="102"/>
      <c r="E16" s="130"/>
      <c r="F16" s="104"/>
      <c r="G16" s="104"/>
      <c r="H16" s="120"/>
      <c r="I16" s="14" t="s">
        <v>644</v>
      </c>
      <c r="J16" s="104"/>
      <c r="K16" s="104"/>
      <c r="L16" s="102"/>
      <c r="M16" s="94" t="s">
        <v>650</v>
      </c>
      <c r="N16" s="137"/>
      <c r="O16" s="137"/>
      <c r="P16" s="57"/>
      <c r="Q16" s="191"/>
      <c r="R16" s="191"/>
      <c r="S16" s="26"/>
      <c r="T16" s="186"/>
      <c r="U16" s="186"/>
      <c r="V16" s="186"/>
    </row>
    <row r="17" spans="1:22" ht="17.100000000000001" customHeight="1" x14ac:dyDescent="0.3">
      <c r="A17" s="99"/>
      <c r="B17" s="128"/>
      <c r="C17" s="128"/>
      <c r="D17" s="102"/>
      <c r="E17" s="130"/>
      <c r="F17" s="104"/>
      <c r="G17" s="104"/>
      <c r="H17" s="104"/>
      <c r="I17" s="14" t="s">
        <v>10</v>
      </c>
      <c r="J17" s="104"/>
      <c r="K17" s="104"/>
      <c r="L17" s="102"/>
      <c r="M17" s="14" t="s">
        <v>112</v>
      </c>
      <c r="N17" s="12"/>
      <c r="O17" s="68"/>
      <c r="P17" s="58"/>
      <c r="Q17" s="41"/>
      <c r="R17" s="41"/>
      <c r="S17" s="20"/>
      <c r="T17" s="25" t="s">
        <v>68</v>
      </c>
      <c r="U17" s="25" t="s">
        <v>68</v>
      </c>
      <c r="V17" s="25" t="s">
        <v>68</v>
      </c>
    </row>
    <row r="18" spans="1:22" ht="17.100000000000001" customHeight="1" x14ac:dyDescent="0.3">
      <c r="A18" s="99"/>
      <c r="B18" s="128"/>
      <c r="C18" s="128"/>
      <c r="D18" s="102"/>
      <c r="E18" s="130"/>
      <c r="F18" s="104"/>
      <c r="G18" s="104"/>
      <c r="H18" s="104"/>
      <c r="I18" s="14"/>
      <c r="J18" s="104"/>
      <c r="K18" s="104"/>
      <c r="L18" s="102"/>
      <c r="M18" s="14" t="s">
        <v>651</v>
      </c>
      <c r="N18" s="136" t="s">
        <v>90</v>
      </c>
      <c r="O18" s="136" t="s">
        <v>90</v>
      </c>
      <c r="P18" s="58"/>
      <c r="Q18" s="121" t="s">
        <v>90</v>
      </c>
      <c r="R18" s="121" t="s">
        <v>90</v>
      </c>
      <c r="S18" s="20"/>
      <c r="T18" s="21" t="s">
        <v>24</v>
      </c>
      <c r="U18" s="21" t="s">
        <v>24</v>
      </c>
      <c r="V18" s="21" t="s">
        <v>24</v>
      </c>
    </row>
    <row r="19" spans="1:22" ht="17.100000000000001" customHeight="1" x14ac:dyDescent="0.3">
      <c r="A19" s="99"/>
      <c r="B19" s="128"/>
      <c r="C19" s="128"/>
      <c r="D19" s="102"/>
      <c r="E19" s="130"/>
      <c r="F19" s="104"/>
      <c r="G19" s="104"/>
      <c r="H19" s="104"/>
      <c r="I19" s="104"/>
      <c r="J19" s="104"/>
      <c r="K19" s="104"/>
      <c r="L19" s="102"/>
      <c r="M19" s="14" t="s">
        <v>652</v>
      </c>
      <c r="N19" s="137"/>
      <c r="O19" s="137"/>
      <c r="P19" s="58"/>
      <c r="Q19" s="122"/>
      <c r="R19" s="122"/>
      <c r="S19" s="20"/>
      <c r="T19" s="53" t="s">
        <v>25</v>
      </c>
      <c r="U19" s="53" t="s">
        <v>25</v>
      </c>
      <c r="V19" s="53" t="s">
        <v>25</v>
      </c>
    </row>
    <row r="20" spans="1:22" ht="17.100000000000001" customHeight="1" x14ac:dyDescent="0.3">
      <c r="A20" s="99"/>
      <c r="B20" s="128"/>
      <c r="C20" s="128"/>
      <c r="D20" s="102"/>
      <c r="E20" s="130"/>
      <c r="F20" s="104"/>
      <c r="G20" s="104"/>
      <c r="H20" s="104"/>
      <c r="I20" s="104"/>
      <c r="J20" s="104"/>
      <c r="K20" s="104"/>
      <c r="L20" s="102"/>
      <c r="M20" s="14" t="s">
        <v>653</v>
      </c>
      <c r="N20" s="137"/>
      <c r="O20" s="137"/>
      <c r="P20" s="59"/>
      <c r="Q20" s="122"/>
      <c r="R20" s="122"/>
      <c r="S20" s="22"/>
      <c r="T20" s="69"/>
      <c r="U20" s="69"/>
      <c r="V20" s="69"/>
    </row>
    <row r="21" spans="1:22" ht="17.100000000000001" customHeight="1" x14ac:dyDescent="0.3">
      <c r="A21" s="99"/>
      <c r="B21" s="128"/>
      <c r="C21" s="128"/>
      <c r="D21" s="102"/>
      <c r="E21" s="130"/>
      <c r="F21" s="104"/>
      <c r="G21" s="104"/>
      <c r="H21" s="104"/>
      <c r="I21" s="104"/>
      <c r="J21" s="104"/>
      <c r="K21" s="104"/>
      <c r="L21" s="102"/>
      <c r="M21" s="14" t="s">
        <v>115</v>
      </c>
      <c r="N21" s="137"/>
      <c r="O21" s="137"/>
      <c r="P21" s="59"/>
      <c r="Q21" s="122"/>
      <c r="R21" s="122"/>
      <c r="S21" s="22"/>
      <c r="T21" s="69"/>
      <c r="U21" s="69"/>
      <c r="V21" s="69"/>
    </row>
    <row r="22" spans="1:22" ht="17.100000000000001" customHeight="1" x14ac:dyDescent="0.3">
      <c r="A22" s="99"/>
      <c r="B22" s="128"/>
      <c r="C22" s="128"/>
      <c r="D22" s="102"/>
      <c r="E22" s="130"/>
      <c r="F22" s="104"/>
      <c r="G22" s="104"/>
      <c r="H22" s="104"/>
      <c r="I22" s="104"/>
      <c r="J22" s="104"/>
      <c r="K22" s="104"/>
      <c r="L22" s="102"/>
      <c r="M22" s="14" t="s">
        <v>646</v>
      </c>
      <c r="N22" s="137"/>
      <c r="O22" s="137"/>
      <c r="P22" s="59"/>
      <c r="Q22" s="122"/>
      <c r="R22" s="122"/>
      <c r="S22" s="22"/>
      <c r="T22" s="69"/>
      <c r="U22" s="69"/>
      <c r="V22" s="69"/>
    </row>
    <row r="23" spans="1:22" ht="17.100000000000001" customHeight="1" x14ac:dyDescent="0.3">
      <c r="A23" s="99"/>
      <c r="B23" s="128"/>
      <c r="C23" s="128"/>
      <c r="D23" s="102"/>
      <c r="E23" s="130"/>
      <c r="F23" s="104"/>
      <c r="G23" s="104"/>
      <c r="H23" s="104"/>
      <c r="I23" s="104"/>
      <c r="J23" s="104"/>
      <c r="K23" s="104"/>
      <c r="L23" s="102"/>
      <c r="M23" s="14" t="s">
        <v>654</v>
      </c>
      <c r="N23" s="137"/>
      <c r="O23" s="137"/>
      <c r="P23" s="59"/>
      <c r="Q23" s="122"/>
      <c r="R23" s="122"/>
      <c r="S23" s="22"/>
      <c r="T23" s="69"/>
      <c r="U23" s="69"/>
      <c r="V23" s="69"/>
    </row>
    <row r="24" spans="1:22" ht="17.100000000000001" customHeight="1" thickBot="1" x14ac:dyDescent="0.35">
      <c r="A24" s="100"/>
      <c r="B24" s="129"/>
      <c r="C24" s="129"/>
      <c r="D24" s="103"/>
      <c r="E24" s="131"/>
      <c r="F24" s="105"/>
      <c r="G24" s="105"/>
      <c r="H24" s="105"/>
      <c r="I24" s="105"/>
      <c r="J24" s="105"/>
      <c r="K24" s="105"/>
      <c r="L24" s="103"/>
      <c r="M24" s="23" t="s">
        <v>655</v>
      </c>
      <c r="N24" s="138"/>
      <c r="O24" s="138"/>
      <c r="P24" s="60"/>
      <c r="Q24" s="123"/>
      <c r="R24" s="123"/>
      <c r="S24" s="24"/>
      <c r="T24" s="54"/>
      <c r="U24" s="54"/>
      <c r="V24" s="54"/>
    </row>
    <row r="25" spans="1:22" ht="16.5" x14ac:dyDescent="0.3">
      <c r="A25" s="11"/>
      <c r="B25" s="11"/>
      <c r="C25" s="11"/>
      <c r="D25" s="11"/>
      <c r="E25" s="11"/>
      <c r="F25" s="27"/>
      <c r="G25" s="11"/>
      <c r="H25" s="36"/>
      <c r="I25" s="11"/>
      <c r="J25" s="11"/>
      <c r="K25" s="11"/>
      <c r="L25" s="11"/>
      <c r="M25" s="11"/>
      <c r="N25" s="11"/>
      <c r="O25" s="11"/>
      <c r="P25" s="64" t="str">
        <f t="shared" ref="P25" si="0">IF(ISBLANK(O25),"Unknown",IF(ISBLANK(N25),"Unknown",IF(O25&gt;N25,"Improved",IF(O25&lt;N25,"Decreased",IF(O25=N25,"Maintained")))))</f>
        <v>Unknown</v>
      </c>
      <c r="Q25" s="11"/>
      <c r="R25" s="11"/>
      <c r="S25" s="64" t="str">
        <f t="shared" ref="S25" si="1">IF(ISBLANK(R25),"Unknown",IF(ISBLANK(Q25),"Unknown",IF(R25&gt;Q25,"Improved",IF(R25&lt;Q25,"Decreased",IF(R25=Q25,"Maintained")))))</f>
        <v>Unknown</v>
      </c>
      <c r="T25" s="11"/>
      <c r="U25" s="11"/>
      <c r="V25" s="11"/>
    </row>
    <row r="26" spans="1:22" ht="16.5" x14ac:dyDescent="0.3">
      <c r="A26" s="11"/>
      <c r="B26" s="11"/>
      <c r="C26" s="11"/>
      <c r="D26" s="11"/>
      <c r="E26" s="11"/>
      <c r="F26" s="27"/>
      <c r="G26" s="11"/>
      <c r="H26" s="36"/>
      <c r="I26" s="11"/>
      <c r="J26" s="11"/>
      <c r="K26" s="11"/>
      <c r="L26" s="11"/>
      <c r="M26" s="11"/>
      <c r="N26" s="11"/>
      <c r="O26" s="11"/>
      <c r="P26" s="64" t="str">
        <f t="shared" ref="P26:P89" si="2">IF(ISBLANK(O26),"Unknown",IF(ISBLANK(N26),"Unknown",IF(O26&gt;N26,"Improved",IF(O26&lt;N26,"Decreased",IF(O26=N26,"Maintained")))))</f>
        <v>Unknown</v>
      </c>
      <c r="Q26" s="11"/>
      <c r="R26" s="11"/>
      <c r="S26" s="64" t="str">
        <f t="shared" ref="S26:S89" si="3">IF(ISBLANK(R26),"Unknown",IF(ISBLANK(Q26),"Unknown",IF(R26&gt;Q26,"Improved",IF(R26&lt;Q26,"Decreased",IF(R26=Q26,"Maintained")))))</f>
        <v>Unknown</v>
      </c>
      <c r="T26" s="11"/>
      <c r="U26" s="11"/>
      <c r="V26" s="11"/>
    </row>
    <row r="27" spans="1:22" ht="16.5" x14ac:dyDescent="0.3">
      <c r="A27" s="11"/>
      <c r="B27" s="11"/>
      <c r="C27" s="11"/>
      <c r="D27" s="11"/>
      <c r="E27" s="11"/>
      <c r="F27" s="27"/>
      <c r="G27" s="11"/>
      <c r="H27" s="36"/>
      <c r="I27" s="11"/>
      <c r="J27" s="11"/>
      <c r="K27" s="11"/>
      <c r="L27" s="11"/>
      <c r="M27" s="11"/>
      <c r="N27" s="11"/>
      <c r="O27" s="11"/>
      <c r="P27" s="64" t="str">
        <f t="shared" si="2"/>
        <v>Unknown</v>
      </c>
      <c r="Q27" s="11"/>
      <c r="R27" s="11"/>
      <c r="S27" s="64" t="str">
        <f t="shared" si="3"/>
        <v>Unknown</v>
      </c>
      <c r="T27" s="11"/>
      <c r="U27" s="11"/>
      <c r="V27" s="11"/>
    </row>
    <row r="28" spans="1:22" ht="16.5" x14ac:dyDescent="0.3">
      <c r="A28" s="11"/>
      <c r="B28" s="11"/>
      <c r="C28" s="11"/>
      <c r="D28" s="11"/>
      <c r="E28" s="11"/>
      <c r="F28" s="27"/>
      <c r="G28" s="11"/>
      <c r="H28" s="36"/>
      <c r="I28" s="11"/>
      <c r="J28" s="11"/>
      <c r="K28" s="11"/>
      <c r="L28" s="11"/>
      <c r="M28" s="11"/>
      <c r="N28" s="11"/>
      <c r="O28" s="11"/>
      <c r="P28" s="64" t="str">
        <f t="shared" si="2"/>
        <v>Unknown</v>
      </c>
      <c r="Q28" s="11"/>
      <c r="R28" s="11"/>
      <c r="S28" s="64" t="str">
        <f t="shared" si="3"/>
        <v>Unknown</v>
      </c>
      <c r="T28" s="11"/>
      <c r="U28" s="11"/>
      <c r="V28" s="11"/>
    </row>
    <row r="29" spans="1:22" ht="16.5" x14ac:dyDescent="0.3">
      <c r="A29" s="11"/>
      <c r="B29" s="11"/>
      <c r="C29" s="11"/>
      <c r="D29" s="11"/>
      <c r="E29" s="11"/>
      <c r="F29" s="27"/>
      <c r="G29" s="11"/>
      <c r="H29" s="36"/>
      <c r="I29" s="11"/>
      <c r="J29" s="11"/>
      <c r="K29" s="11"/>
      <c r="L29" s="11"/>
      <c r="M29" s="11"/>
      <c r="N29" s="11"/>
      <c r="O29" s="11"/>
      <c r="P29" s="64" t="str">
        <f t="shared" si="2"/>
        <v>Unknown</v>
      </c>
      <c r="Q29" s="11"/>
      <c r="R29" s="11"/>
      <c r="S29" s="64" t="str">
        <f t="shared" si="3"/>
        <v>Unknown</v>
      </c>
      <c r="T29" s="11"/>
      <c r="U29" s="11"/>
      <c r="V29" s="11"/>
    </row>
    <row r="30" spans="1:22" ht="16.5" x14ac:dyDescent="0.3">
      <c r="A30" s="11"/>
      <c r="B30" s="11"/>
      <c r="C30" s="11"/>
      <c r="D30" s="11"/>
      <c r="E30" s="11"/>
      <c r="F30" s="27"/>
      <c r="G30" s="11"/>
      <c r="H30" s="36"/>
      <c r="I30" s="11"/>
      <c r="J30" s="11"/>
      <c r="K30" s="11"/>
      <c r="L30" s="11"/>
      <c r="M30" s="11"/>
      <c r="N30" s="11"/>
      <c r="O30" s="11"/>
      <c r="P30" s="64" t="str">
        <f t="shared" si="2"/>
        <v>Unknown</v>
      </c>
      <c r="Q30" s="11"/>
      <c r="R30" s="11"/>
      <c r="S30" s="64" t="str">
        <f t="shared" si="3"/>
        <v>Unknown</v>
      </c>
      <c r="T30" s="11"/>
      <c r="U30" s="11"/>
      <c r="V30" s="11"/>
    </row>
    <row r="31" spans="1:22" ht="16.5" x14ac:dyDescent="0.3">
      <c r="A31" s="11"/>
      <c r="B31" s="11"/>
      <c r="C31" s="11"/>
      <c r="D31" s="11"/>
      <c r="E31" s="11"/>
      <c r="F31" s="27"/>
      <c r="G31" s="11"/>
      <c r="H31" s="36"/>
      <c r="I31" s="11"/>
      <c r="J31" s="11"/>
      <c r="K31" s="11"/>
      <c r="L31" s="11"/>
      <c r="M31" s="11"/>
      <c r="N31" s="11"/>
      <c r="O31" s="11"/>
      <c r="P31" s="64" t="str">
        <f t="shared" si="2"/>
        <v>Unknown</v>
      </c>
      <c r="Q31" s="11"/>
      <c r="R31" s="11"/>
      <c r="S31" s="64" t="str">
        <f t="shared" si="3"/>
        <v>Unknown</v>
      </c>
      <c r="T31" s="11"/>
      <c r="U31" s="11"/>
      <c r="V31" s="11"/>
    </row>
    <row r="32" spans="1:22" ht="16.5" x14ac:dyDescent="0.3">
      <c r="A32" s="11"/>
      <c r="B32" s="11"/>
      <c r="C32" s="11"/>
      <c r="D32" s="11"/>
      <c r="E32" s="11"/>
      <c r="F32" s="27"/>
      <c r="G32" s="11"/>
      <c r="H32" s="36"/>
      <c r="I32" s="11"/>
      <c r="J32" s="11"/>
      <c r="K32" s="11"/>
      <c r="L32" s="11"/>
      <c r="M32" s="11"/>
      <c r="N32" s="11"/>
      <c r="O32" s="11"/>
      <c r="P32" s="64" t="str">
        <f t="shared" si="2"/>
        <v>Unknown</v>
      </c>
      <c r="Q32" s="11"/>
      <c r="R32" s="11"/>
      <c r="S32" s="64" t="str">
        <f t="shared" si="3"/>
        <v>Unknown</v>
      </c>
      <c r="T32" s="11"/>
      <c r="U32" s="11"/>
      <c r="V32" s="11"/>
    </row>
    <row r="33" spans="1:22" ht="16.5" x14ac:dyDescent="0.3">
      <c r="A33" s="11"/>
      <c r="B33" s="11"/>
      <c r="C33" s="11"/>
      <c r="D33" s="11"/>
      <c r="E33" s="11"/>
      <c r="F33" s="27"/>
      <c r="G33" s="11"/>
      <c r="H33" s="36"/>
      <c r="I33" s="11"/>
      <c r="J33" s="11"/>
      <c r="K33" s="11"/>
      <c r="L33" s="11"/>
      <c r="M33" s="11"/>
      <c r="N33" s="11"/>
      <c r="O33" s="11"/>
      <c r="P33" s="64" t="str">
        <f t="shared" si="2"/>
        <v>Unknown</v>
      </c>
      <c r="Q33" s="11"/>
      <c r="R33" s="11"/>
      <c r="S33" s="64" t="str">
        <f t="shared" si="3"/>
        <v>Unknown</v>
      </c>
      <c r="T33" s="11"/>
      <c r="U33" s="11"/>
      <c r="V33" s="11"/>
    </row>
    <row r="34" spans="1:22" ht="16.5" x14ac:dyDescent="0.3">
      <c r="A34" s="11"/>
      <c r="B34" s="11"/>
      <c r="C34" s="11"/>
      <c r="D34" s="11"/>
      <c r="E34" s="11"/>
      <c r="F34" s="27"/>
      <c r="G34" s="11"/>
      <c r="H34" s="36"/>
      <c r="I34" s="11"/>
      <c r="J34" s="11"/>
      <c r="K34" s="11"/>
      <c r="L34" s="11"/>
      <c r="M34" s="11"/>
      <c r="N34" s="11"/>
      <c r="O34" s="11"/>
      <c r="P34" s="64" t="str">
        <f t="shared" si="2"/>
        <v>Unknown</v>
      </c>
      <c r="Q34" s="11"/>
      <c r="R34" s="11"/>
      <c r="S34" s="64" t="str">
        <f t="shared" si="3"/>
        <v>Unknown</v>
      </c>
      <c r="T34" s="11"/>
      <c r="U34" s="11"/>
      <c r="V34" s="11"/>
    </row>
    <row r="35" spans="1:22" ht="16.5" x14ac:dyDescent="0.3">
      <c r="A35" s="11"/>
      <c r="B35" s="11"/>
      <c r="C35" s="11"/>
      <c r="D35" s="11"/>
      <c r="E35" s="11"/>
      <c r="F35" s="27"/>
      <c r="G35" s="11"/>
      <c r="H35" s="36"/>
      <c r="I35" s="11"/>
      <c r="J35" s="11"/>
      <c r="K35" s="11"/>
      <c r="L35" s="11"/>
      <c r="M35" s="11"/>
      <c r="N35" s="11"/>
      <c r="O35" s="11"/>
      <c r="P35" s="64" t="str">
        <f t="shared" si="2"/>
        <v>Unknown</v>
      </c>
      <c r="Q35" s="11"/>
      <c r="R35" s="11"/>
      <c r="S35" s="64" t="str">
        <f t="shared" si="3"/>
        <v>Unknown</v>
      </c>
      <c r="T35" s="11"/>
      <c r="U35" s="11"/>
      <c r="V35" s="11"/>
    </row>
    <row r="36" spans="1:22" ht="16.5" x14ac:dyDescent="0.3">
      <c r="A36" s="11"/>
      <c r="B36" s="11"/>
      <c r="C36" s="11"/>
      <c r="D36" s="11"/>
      <c r="E36" s="11"/>
      <c r="F36" s="27"/>
      <c r="G36" s="11"/>
      <c r="H36" s="36"/>
      <c r="I36" s="11"/>
      <c r="J36" s="11"/>
      <c r="K36" s="11"/>
      <c r="L36" s="11"/>
      <c r="M36" s="11"/>
      <c r="N36" s="11"/>
      <c r="O36" s="11"/>
      <c r="P36" s="64" t="str">
        <f t="shared" si="2"/>
        <v>Unknown</v>
      </c>
      <c r="Q36" s="11"/>
      <c r="R36" s="11"/>
      <c r="S36" s="64" t="str">
        <f t="shared" si="3"/>
        <v>Unknown</v>
      </c>
      <c r="T36" s="11"/>
      <c r="U36" s="11"/>
      <c r="V36" s="11"/>
    </row>
    <row r="37" spans="1:22" ht="16.5" x14ac:dyDescent="0.3">
      <c r="A37" s="11"/>
      <c r="B37" s="11"/>
      <c r="C37" s="11"/>
      <c r="D37" s="11"/>
      <c r="E37" s="11"/>
      <c r="F37" s="27"/>
      <c r="G37" s="11"/>
      <c r="H37" s="36"/>
      <c r="I37" s="11"/>
      <c r="J37" s="11"/>
      <c r="K37" s="11"/>
      <c r="L37" s="11"/>
      <c r="M37" s="11"/>
      <c r="N37" s="11"/>
      <c r="O37" s="11"/>
      <c r="P37" s="64" t="str">
        <f t="shared" si="2"/>
        <v>Unknown</v>
      </c>
      <c r="Q37" s="11"/>
      <c r="R37" s="11"/>
      <c r="S37" s="64" t="str">
        <f t="shared" si="3"/>
        <v>Unknown</v>
      </c>
      <c r="T37" s="11"/>
      <c r="U37" s="11"/>
      <c r="V37" s="11"/>
    </row>
    <row r="38" spans="1:22" ht="16.5" x14ac:dyDescent="0.3">
      <c r="A38" s="11"/>
      <c r="B38" s="11"/>
      <c r="C38" s="11"/>
      <c r="D38" s="11"/>
      <c r="E38" s="11"/>
      <c r="F38" s="27"/>
      <c r="G38" s="11"/>
      <c r="H38" s="36"/>
      <c r="I38" s="11"/>
      <c r="J38" s="11"/>
      <c r="K38" s="11"/>
      <c r="L38" s="11"/>
      <c r="M38" s="11"/>
      <c r="N38" s="11"/>
      <c r="O38" s="11"/>
      <c r="P38" s="64" t="str">
        <f t="shared" si="2"/>
        <v>Unknown</v>
      </c>
      <c r="Q38" s="11"/>
      <c r="R38" s="11"/>
      <c r="S38" s="64" t="str">
        <f t="shared" si="3"/>
        <v>Unknown</v>
      </c>
      <c r="T38" s="11"/>
      <c r="U38" s="11"/>
      <c r="V38" s="11"/>
    </row>
    <row r="39" spans="1:22" ht="16.5" x14ac:dyDescent="0.3">
      <c r="A39" s="11"/>
      <c r="B39" s="11"/>
      <c r="C39" s="11"/>
      <c r="D39" s="11"/>
      <c r="E39" s="11"/>
      <c r="F39" s="27"/>
      <c r="G39" s="11"/>
      <c r="H39" s="36"/>
      <c r="I39" s="11"/>
      <c r="J39" s="11"/>
      <c r="K39" s="11"/>
      <c r="L39" s="11"/>
      <c r="M39" s="11"/>
      <c r="N39" s="11"/>
      <c r="O39" s="11"/>
      <c r="P39" s="64" t="str">
        <f t="shared" si="2"/>
        <v>Unknown</v>
      </c>
      <c r="Q39" s="11"/>
      <c r="R39" s="11"/>
      <c r="S39" s="64" t="str">
        <f t="shared" si="3"/>
        <v>Unknown</v>
      </c>
      <c r="T39" s="11"/>
      <c r="U39" s="11"/>
      <c r="V39" s="11"/>
    </row>
    <row r="40" spans="1:22" ht="16.5" x14ac:dyDescent="0.3">
      <c r="A40" s="11"/>
      <c r="B40" s="11"/>
      <c r="C40" s="11"/>
      <c r="D40" s="11"/>
      <c r="E40" s="11"/>
      <c r="F40" s="27"/>
      <c r="G40" s="11"/>
      <c r="H40" s="36"/>
      <c r="I40" s="11"/>
      <c r="J40" s="11"/>
      <c r="K40" s="11"/>
      <c r="L40" s="11"/>
      <c r="M40" s="11"/>
      <c r="N40" s="11"/>
      <c r="O40" s="11"/>
      <c r="P40" s="64" t="str">
        <f t="shared" si="2"/>
        <v>Unknown</v>
      </c>
      <c r="Q40" s="11"/>
      <c r="R40" s="11"/>
      <c r="S40" s="64" t="str">
        <f t="shared" si="3"/>
        <v>Unknown</v>
      </c>
      <c r="T40" s="11"/>
      <c r="U40" s="11"/>
      <c r="V40" s="11"/>
    </row>
    <row r="41" spans="1:22" ht="16.5" x14ac:dyDescent="0.3">
      <c r="A41" s="11"/>
      <c r="B41" s="11"/>
      <c r="C41" s="11"/>
      <c r="D41" s="11"/>
      <c r="E41" s="11"/>
      <c r="F41" s="27"/>
      <c r="G41" s="11"/>
      <c r="H41" s="36"/>
      <c r="I41" s="11"/>
      <c r="J41" s="11"/>
      <c r="K41" s="11"/>
      <c r="L41" s="11"/>
      <c r="M41" s="11"/>
      <c r="N41" s="11"/>
      <c r="O41" s="11"/>
      <c r="P41" s="64" t="str">
        <f t="shared" si="2"/>
        <v>Unknown</v>
      </c>
      <c r="Q41" s="11"/>
      <c r="R41" s="11"/>
      <c r="S41" s="64" t="str">
        <f t="shared" si="3"/>
        <v>Unknown</v>
      </c>
      <c r="T41" s="11"/>
      <c r="U41" s="11"/>
      <c r="V41" s="11"/>
    </row>
    <row r="42" spans="1:22" ht="16.5" x14ac:dyDescent="0.3">
      <c r="A42" s="11"/>
      <c r="B42" s="11"/>
      <c r="C42" s="11"/>
      <c r="D42" s="11"/>
      <c r="E42" s="11"/>
      <c r="F42" s="27"/>
      <c r="G42" s="11"/>
      <c r="H42" s="36"/>
      <c r="I42" s="11"/>
      <c r="J42" s="11"/>
      <c r="K42" s="11"/>
      <c r="L42" s="11"/>
      <c r="M42" s="11"/>
      <c r="N42" s="11"/>
      <c r="O42" s="11"/>
      <c r="P42" s="64" t="str">
        <f t="shared" si="2"/>
        <v>Unknown</v>
      </c>
      <c r="Q42" s="11"/>
      <c r="R42" s="11"/>
      <c r="S42" s="64" t="str">
        <f t="shared" si="3"/>
        <v>Unknown</v>
      </c>
      <c r="T42" s="11"/>
      <c r="U42" s="11"/>
      <c r="V42" s="11"/>
    </row>
    <row r="43" spans="1:22" ht="16.5" x14ac:dyDescent="0.3">
      <c r="A43" s="11"/>
      <c r="B43" s="11"/>
      <c r="C43" s="11"/>
      <c r="D43" s="11"/>
      <c r="E43" s="11"/>
      <c r="F43" s="27"/>
      <c r="G43" s="11"/>
      <c r="H43" s="36"/>
      <c r="I43" s="11"/>
      <c r="J43" s="11"/>
      <c r="K43" s="11"/>
      <c r="L43" s="11"/>
      <c r="M43" s="11"/>
      <c r="N43" s="11"/>
      <c r="O43" s="11"/>
      <c r="P43" s="64" t="str">
        <f t="shared" si="2"/>
        <v>Unknown</v>
      </c>
      <c r="Q43" s="11"/>
      <c r="R43" s="11"/>
      <c r="S43" s="64" t="str">
        <f t="shared" si="3"/>
        <v>Unknown</v>
      </c>
      <c r="T43" s="11"/>
      <c r="U43" s="11"/>
      <c r="V43" s="11"/>
    </row>
    <row r="44" spans="1:22" ht="16.5" x14ac:dyDescent="0.3">
      <c r="A44" s="11"/>
      <c r="B44" s="11"/>
      <c r="C44" s="11"/>
      <c r="D44" s="11"/>
      <c r="E44" s="11"/>
      <c r="F44" s="27"/>
      <c r="G44" s="11"/>
      <c r="H44" s="36"/>
      <c r="I44" s="11"/>
      <c r="J44" s="11"/>
      <c r="K44" s="11"/>
      <c r="L44" s="11"/>
      <c r="M44" s="11"/>
      <c r="N44" s="11"/>
      <c r="O44" s="11"/>
      <c r="P44" s="64" t="str">
        <f t="shared" si="2"/>
        <v>Unknown</v>
      </c>
      <c r="Q44" s="11"/>
      <c r="R44" s="11"/>
      <c r="S44" s="64" t="str">
        <f t="shared" si="3"/>
        <v>Unknown</v>
      </c>
      <c r="T44" s="11"/>
      <c r="U44" s="11"/>
      <c r="V44" s="11"/>
    </row>
    <row r="45" spans="1:22" ht="16.5" x14ac:dyDescent="0.3">
      <c r="A45" s="11"/>
      <c r="B45" s="11"/>
      <c r="C45" s="11"/>
      <c r="D45" s="11"/>
      <c r="E45" s="11"/>
      <c r="F45" s="27"/>
      <c r="G45" s="11"/>
      <c r="H45" s="36"/>
      <c r="I45" s="11"/>
      <c r="J45" s="11"/>
      <c r="K45" s="11"/>
      <c r="L45" s="11"/>
      <c r="M45" s="11"/>
      <c r="N45" s="11"/>
      <c r="O45" s="11"/>
      <c r="P45" s="64" t="str">
        <f t="shared" si="2"/>
        <v>Unknown</v>
      </c>
      <c r="Q45" s="11"/>
      <c r="R45" s="11"/>
      <c r="S45" s="64" t="str">
        <f t="shared" si="3"/>
        <v>Unknown</v>
      </c>
      <c r="T45" s="11"/>
      <c r="U45" s="11"/>
      <c r="V45" s="11"/>
    </row>
    <row r="46" spans="1:22" ht="16.5" x14ac:dyDescent="0.3">
      <c r="A46" s="11"/>
      <c r="B46" s="11"/>
      <c r="C46" s="11"/>
      <c r="D46" s="11"/>
      <c r="E46" s="11"/>
      <c r="F46" s="27"/>
      <c r="G46" s="11"/>
      <c r="H46" s="36"/>
      <c r="I46" s="11"/>
      <c r="J46" s="11"/>
      <c r="K46" s="11"/>
      <c r="L46" s="11"/>
      <c r="M46" s="11"/>
      <c r="N46" s="11"/>
      <c r="O46" s="11"/>
      <c r="P46" s="64" t="str">
        <f t="shared" si="2"/>
        <v>Unknown</v>
      </c>
      <c r="Q46" s="11"/>
      <c r="R46" s="11"/>
      <c r="S46" s="64" t="str">
        <f t="shared" si="3"/>
        <v>Unknown</v>
      </c>
      <c r="T46" s="11"/>
      <c r="U46" s="11"/>
      <c r="V46" s="11"/>
    </row>
    <row r="47" spans="1:22" ht="16.5" x14ac:dyDescent="0.3">
      <c r="A47" s="11"/>
      <c r="B47" s="11"/>
      <c r="C47" s="11"/>
      <c r="D47" s="11"/>
      <c r="E47" s="11"/>
      <c r="F47" s="27"/>
      <c r="G47" s="11"/>
      <c r="H47" s="36"/>
      <c r="I47" s="11"/>
      <c r="J47" s="11"/>
      <c r="K47" s="11"/>
      <c r="L47" s="11"/>
      <c r="M47" s="11"/>
      <c r="N47" s="11"/>
      <c r="O47" s="11"/>
      <c r="P47" s="64" t="str">
        <f t="shared" si="2"/>
        <v>Unknown</v>
      </c>
      <c r="Q47" s="11"/>
      <c r="R47" s="11"/>
      <c r="S47" s="64" t="str">
        <f t="shared" si="3"/>
        <v>Unknown</v>
      </c>
      <c r="T47" s="11"/>
      <c r="U47" s="11"/>
      <c r="V47" s="11"/>
    </row>
    <row r="48" spans="1:22" ht="16.5" x14ac:dyDescent="0.3">
      <c r="A48" s="11"/>
      <c r="B48" s="11"/>
      <c r="C48" s="11"/>
      <c r="D48" s="11"/>
      <c r="E48" s="11"/>
      <c r="F48" s="27"/>
      <c r="G48" s="11"/>
      <c r="H48" s="36"/>
      <c r="I48" s="11"/>
      <c r="J48" s="11"/>
      <c r="K48" s="11"/>
      <c r="L48" s="11"/>
      <c r="M48" s="11"/>
      <c r="N48" s="11"/>
      <c r="O48" s="11"/>
      <c r="P48" s="64" t="str">
        <f t="shared" si="2"/>
        <v>Unknown</v>
      </c>
      <c r="Q48" s="11"/>
      <c r="R48" s="11"/>
      <c r="S48" s="64" t="str">
        <f t="shared" si="3"/>
        <v>Unknown</v>
      </c>
      <c r="T48" s="11"/>
      <c r="U48" s="11"/>
      <c r="V48" s="11"/>
    </row>
    <row r="49" spans="1:22" ht="16.5" x14ac:dyDescent="0.3">
      <c r="A49" s="11"/>
      <c r="B49" s="11"/>
      <c r="C49" s="11"/>
      <c r="D49" s="11"/>
      <c r="E49" s="11"/>
      <c r="F49" s="27"/>
      <c r="G49" s="11"/>
      <c r="H49" s="36"/>
      <c r="I49" s="11"/>
      <c r="J49" s="11"/>
      <c r="K49" s="11"/>
      <c r="L49" s="11"/>
      <c r="M49" s="11"/>
      <c r="N49" s="11"/>
      <c r="O49" s="11"/>
      <c r="P49" s="64" t="str">
        <f t="shared" si="2"/>
        <v>Unknown</v>
      </c>
      <c r="Q49" s="11"/>
      <c r="R49" s="11"/>
      <c r="S49" s="64" t="str">
        <f t="shared" si="3"/>
        <v>Unknown</v>
      </c>
      <c r="T49" s="11"/>
      <c r="U49" s="11"/>
      <c r="V49" s="11"/>
    </row>
    <row r="50" spans="1:22" ht="16.5" x14ac:dyDescent="0.3">
      <c r="A50" s="11"/>
      <c r="B50" s="11"/>
      <c r="C50" s="11"/>
      <c r="D50" s="11"/>
      <c r="E50" s="11"/>
      <c r="F50" s="27"/>
      <c r="G50" s="11"/>
      <c r="H50" s="36"/>
      <c r="I50" s="11"/>
      <c r="J50" s="11"/>
      <c r="K50" s="11"/>
      <c r="L50" s="11"/>
      <c r="M50" s="11"/>
      <c r="N50" s="11"/>
      <c r="O50" s="11"/>
      <c r="P50" s="64" t="str">
        <f t="shared" si="2"/>
        <v>Unknown</v>
      </c>
      <c r="Q50" s="11"/>
      <c r="R50" s="11"/>
      <c r="S50" s="64" t="str">
        <f t="shared" si="3"/>
        <v>Unknown</v>
      </c>
      <c r="T50" s="11"/>
      <c r="U50" s="11"/>
      <c r="V50" s="11"/>
    </row>
    <row r="51" spans="1:22" ht="16.5" x14ac:dyDescent="0.3">
      <c r="A51" s="11"/>
      <c r="B51" s="11"/>
      <c r="C51" s="11"/>
      <c r="D51" s="11"/>
      <c r="E51" s="11"/>
      <c r="F51" s="27"/>
      <c r="G51" s="11"/>
      <c r="H51" s="36"/>
      <c r="I51" s="11"/>
      <c r="J51" s="11"/>
      <c r="K51" s="11"/>
      <c r="L51" s="11"/>
      <c r="M51" s="11"/>
      <c r="N51" s="11"/>
      <c r="O51" s="11"/>
      <c r="P51" s="64" t="str">
        <f t="shared" si="2"/>
        <v>Unknown</v>
      </c>
      <c r="Q51" s="11"/>
      <c r="R51" s="11"/>
      <c r="S51" s="64" t="str">
        <f t="shared" si="3"/>
        <v>Unknown</v>
      </c>
      <c r="T51" s="11"/>
      <c r="U51" s="11"/>
      <c r="V51" s="11"/>
    </row>
    <row r="52" spans="1:22" ht="16.5" x14ac:dyDescent="0.3">
      <c r="A52" s="11"/>
      <c r="B52" s="11"/>
      <c r="C52" s="11"/>
      <c r="D52" s="11"/>
      <c r="E52" s="11"/>
      <c r="F52" s="27"/>
      <c r="G52" s="11"/>
      <c r="H52" s="36"/>
      <c r="I52" s="11"/>
      <c r="J52" s="11"/>
      <c r="K52" s="11"/>
      <c r="L52" s="11"/>
      <c r="M52" s="11"/>
      <c r="N52" s="11"/>
      <c r="O52" s="11"/>
      <c r="P52" s="64" t="str">
        <f t="shared" si="2"/>
        <v>Unknown</v>
      </c>
      <c r="Q52" s="11"/>
      <c r="R52" s="11"/>
      <c r="S52" s="64" t="str">
        <f t="shared" si="3"/>
        <v>Unknown</v>
      </c>
      <c r="T52" s="11"/>
      <c r="U52" s="11"/>
      <c r="V52" s="11"/>
    </row>
    <row r="53" spans="1:22" ht="16.5" x14ac:dyDescent="0.3">
      <c r="A53" s="11"/>
      <c r="B53" s="11"/>
      <c r="C53" s="11"/>
      <c r="D53" s="11"/>
      <c r="E53" s="11"/>
      <c r="F53" s="27"/>
      <c r="G53" s="11"/>
      <c r="H53" s="36"/>
      <c r="I53" s="11"/>
      <c r="J53" s="11"/>
      <c r="K53" s="11"/>
      <c r="L53" s="11"/>
      <c r="M53" s="11"/>
      <c r="N53" s="11"/>
      <c r="O53" s="11"/>
      <c r="P53" s="64" t="str">
        <f t="shared" si="2"/>
        <v>Unknown</v>
      </c>
      <c r="Q53" s="11"/>
      <c r="R53" s="11"/>
      <c r="S53" s="64" t="str">
        <f t="shared" si="3"/>
        <v>Unknown</v>
      </c>
      <c r="T53" s="11"/>
      <c r="U53" s="11"/>
      <c r="V53" s="11"/>
    </row>
    <row r="54" spans="1:22" ht="16.5" x14ac:dyDescent="0.3">
      <c r="A54" s="11"/>
      <c r="B54" s="11"/>
      <c r="C54" s="11"/>
      <c r="D54" s="11"/>
      <c r="E54" s="11"/>
      <c r="F54" s="27"/>
      <c r="G54" s="11"/>
      <c r="H54" s="36"/>
      <c r="I54" s="11"/>
      <c r="J54" s="11"/>
      <c r="K54" s="11"/>
      <c r="L54" s="11"/>
      <c r="M54" s="11"/>
      <c r="N54" s="11"/>
      <c r="O54" s="11"/>
      <c r="P54" s="64" t="str">
        <f t="shared" si="2"/>
        <v>Unknown</v>
      </c>
      <c r="Q54" s="11"/>
      <c r="R54" s="11"/>
      <c r="S54" s="64" t="str">
        <f t="shared" si="3"/>
        <v>Unknown</v>
      </c>
      <c r="T54" s="11"/>
      <c r="U54" s="11"/>
      <c r="V54" s="11"/>
    </row>
    <row r="55" spans="1:22" ht="16.5" x14ac:dyDescent="0.3">
      <c r="A55" s="11"/>
      <c r="B55" s="11"/>
      <c r="C55" s="11"/>
      <c r="D55" s="11"/>
      <c r="E55" s="11"/>
      <c r="F55" s="27"/>
      <c r="G55" s="11"/>
      <c r="H55" s="36"/>
      <c r="I55" s="11"/>
      <c r="J55" s="11"/>
      <c r="K55" s="11"/>
      <c r="L55" s="11"/>
      <c r="M55" s="11"/>
      <c r="N55" s="11"/>
      <c r="O55" s="11"/>
      <c r="P55" s="64" t="str">
        <f t="shared" si="2"/>
        <v>Unknown</v>
      </c>
      <c r="Q55" s="11"/>
      <c r="R55" s="11"/>
      <c r="S55" s="64" t="str">
        <f t="shared" si="3"/>
        <v>Unknown</v>
      </c>
      <c r="T55" s="11"/>
      <c r="U55" s="11"/>
      <c r="V55" s="11"/>
    </row>
    <row r="56" spans="1:22" ht="16.5" x14ac:dyDescent="0.3">
      <c r="A56" s="11"/>
      <c r="B56" s="11"/>
      <c r="C56" s="11"/>
      <c r="D56" s="11"/>
      <c r="E56" s="11"/>
      <c r="F56" s="27"/>
      <c r="G56" s="11"/>
      <c r="H56" s="36"/>
      <c r="I56" s="11"/>
      <c r="J56" s="11"/>
      <c r="K56" s="11"/>
      <c r="L56" s="11"/>
      <c r="M56" s="11"/>
      <c r="N56" s="11"/>
      <c r="O56" s="11"/>
      <c r="P56" s="64" t="str">
        <f t="shared" si="2"/>
        <v>Unknown</v>
      </c>
      <c r="Q56" s="11"/>
      <c r="R56" s="11"/>
      <c r="S56" s="64" t="str">
        <f t="shared" si="3"/>
        <v>Unknown</v>
      </c>
      <c r="T56" s="11"/>
      <c r="U56" s="11"/>
      <c r="V56" s="11"/>
    </row>
    <row r="57" spans="1:22" ht="16.5" x14ac:dyDescent="0.3">
      <c r="A57" s="11"/>
      <c r="B57" s="11"/>
      <c r="C57" s="11"/>
      <c r="D57" s="11"/>
      <c r="E57" s="11"/>
      <c r="F57" s="27"/>
      <c r="G57" s="11"/>
      <c r="H57" s="36"/>
      <c r="I57" s="11"/>
      <c r="J57" s="11"/>
      <c r="K57" s="11"/>
      <c r="L57" s="11"/>
      <c r="M57" s="11"/>
      <c r="N57" s="11"/>
      <c r="O57" s="11"/>
      <c r="P57" s="64" t="str">
        <f t="shared" si="2"/>
        <v>Unknown</v>
      </c>
      <c r="Q57" s="11"/>
      <c r="R57" s="11"/>
      <c r="S57" s="64" t="str">
        <f t="shared" si="3"/>
        <v>Unknown</v>
      </c>
      <c r="T57" s="11"/>
      <c r="U57" s="11"/>
      <c r="V57" s="11"/>
    </row>
    <row r="58" spans="1:22" ht="16.5" x14ac:dyDescent="0.3">
      <c r="A58" s="11"/>
      <c r="B58" s="11"/>
      <c r="C58" s="11"/>
      <c r="D58" s="11"/>
      <c r="E58" s="11"/>
      <c r="F58" s="27"/>
      <c r="G58" s="11"/>
      <c r="H58" s="36"/>
      <c r="I58" s="11"/>
      <c r="J58" s="11"/>
      <c r="K58" s="11"/>
      <c r="L58" s="11"/>
      <c r="M58" s="11"/>
      <c r="N58" s="11"/>
      <c r="O58" s="11"/>
      <c r="P58" s="64" t="str">
        <f t="shared" si="2"/>
        <v>Unknown</v>
      </c>
      <c r="Q58" s="11"/>
      <c r="R58" s="11"/>
      <c r="S58" s="64" t="str">
        <f t="shared" si="3"/>
        <v>Unknown</v>
      </c>
      <c r="T58" s="11"/>
      <c r="U58" s="11"/>
      <c r="V58" s="11"/>
    </row>
    <row r="59" spans="1:22" ht="16.5" x14ac:dyDescent="0.3">
      <c r="A59" s="11"/>
      <c r="B59" s="11"/>
      <c r="C59" s="11"/>
      <c r="D59" s="11"/>
      <c r="E59" s="11"/>
      <c r="F59" s="27"/>
      <c r="G59" s="11"/>
      <c r="H59" s="36"/>
      <c r="I59" s="11"/>
      <c r="J59" s="11"/>
      <c r="K59" s="11"/>
      <c r="L59" s="11"/>
      <c r="M59" s="11"/>
      <c r="N59" s="11"/>
      <c r="O59" s="11"/>
      <c r="P59" s="64" t="str">
        <f t="shared" si="2"/>
        <v>Unknown</v>
      </c>
      <c r="Q59" s="11"/>
      <c r="R59" s="11"/>
      <c r="S59" s="64" t="str">
        <f t="shared" si="3"/>
        <v>Unknown</v>
      </c>
      <c r="T59" s="11"/>
      <c r="U59" s="11"/>
      <c r="V59" s="11"/>
    </row>
    <row r="60" spans="1:22" ht="16.5" x14ac:dyDescent="0.3">
      <c r="A60" s="11"/>
      <c r="B60" s="11"/>
      <c r="C60" s="11"/>
      <c r="D60" s="11"/>
      <c r="E60" s="11"/>
      <c r="F60" s="27"/>
      <c r="G60" s="11"/>
      <c r="H60" s="36"/>
      <c r="I60" s="11"/>
      <c r="J60" s="11"/>
      <c r="K60" s="11"/>
      <c r="L60" s="11"/>
      <c r="M60" s="11"/>
      <c r="N60" s="11"/>
      <c r="O60" s="11"/>
      <c r="P60" s="64" t="str">
        <f t="shared" si="2"/>
        <v>Unknown</v>
      </c>
      <c r="Q60" s="11"/>
      <c r="R60" s="11"/>
      <c r="S60" s="64" t="str">
        <f t="shared" si="3"/>
        <v>Unknown</v>
      </c>
      <c r="T60" s="11"/>
      <c r="U60" s="11"/>
      <c r="V60" s="11"/>
    </row>
    <row r="61" spans="1:22" ht="16.5" x14ac:dyDescent="0.3">
      <c r="A61" s="11"/>
      <c r="B61" s="11"/>
      <c r="C61" s="11"/>
      <c r="D61" s="11"/>
      <c r="E61" s="11"/>
      <c r="F61" s="27"/>
      <c r="G61" s="11"/>
      <c r="H61" s="36"/>
      <c r="I61" s="11"/>
      <c r="J61" s="11"/>
      <c r="K61" s="11"/>
      <c r="L61" s="11"/>
      <c r="M61" s="11"/>
      <c r="N61" s="11"/>
      <c r="O61" s="11"/>
      <c r="P61" s="64" t="str">
        <f t="shared" si="2"/>
        <v>Unknown</v>
      </c>
      <c r="Q61" s="11"/>
      <c r="R61" s="11"/>
      <c r="S61" s="64" t="str">
        <f t="shared" si="3"/>
        <v>Unknown</v>
      </c>
      <c r="T61" s="11"/>
      <c r="U61" s="11"/>
      <c r="V61" s="11"/>
    </row>
    <row r="62" spans="1:22" ht="16.5" x14ac:dyDescent="0.3">
      <c r="A62" s="11"/>
      <c r="B62" s="11"/>
      <c r="C62" s="11"/>
      <c r="D62" s="11"/>
      <c r="E62" s="11"/>
      <c r="F62" s="27"/>
      <c r="G62" s="11"/>
      <c r="H62" s="36"/>
      <c r="I62" s="11"/>
      <c r="J62" s="11"/>
      <c r="K62" s="11"/>
      <c r="L62" s="11"/>
      <c r="M62" s="11"/>
      <c r="N62" s="11"/>
      <c r="O62" s="11"/>
      <c r="P62" s="64" t="str">
        <f t="shared" si="2"/>
        <v>Unknown</v>
      </c>
      <c r="Q62" s="11"/>
      <c r="R62" s="11"/>
      <c r="S62" s="64" t="str">
        <f t="shared" si="3"/>
        <v>Unknown</v>
      </c>
      <c r="T62" s="11"/>
      <c r="U62" s="11"/>
      <c r="V62" s="11"/>
    </row>
    <row r="63" spans="1:22" ht="16.5" x14ac:dyDescent="0.3">
      <c r="A63" s="11"/>
      <c r="B63" s="11"/>
      <c r="C63" s="11"/>
      <c r="D63" s="11"/>
      <c r="E63" s="11"/>
      <c r="F63" s="27"/>
      <c r="G63" s="11"/>
      <c r="H63" s="36"/>
      <c r="I63" s="11"/>
      <c r="J63" s="11"/>
      <c r="K63" s="11"/>
      <c r="L63" s="11"/>
      <c r="M63" s="11"/>
      <c r="N63" s="11"/>
      <c r="O63" s="11"/>
      <c r="P63" s="64" t="str">
        <f t="shared" si="2"/>
        <v>Unknown</v>
      </c>
      <c r="Q63" s="11"/>
      <c r="R63" s="11"/>
      <c r="S63" s="64" t="str">
        <f t="shared" si="3"/>
        <v>Unknown</v>
      </c>
      <c r="T63" s="11"/>
      <c r="U63" s="11"/>
      <c r="V63" s="11"/>
    </row>
    <row r="64" spans="1:22" ht="16.5" x14ac:dyDescent="0.3">
      <c r="A64" s="11"/>
      <c r="B64" s="11"/>
      <c r="C64" s="11"/>
      <c r="D64" s="11"/>
      <c r="E64" s="11"/>
      <c r="F64" s="27"/>
      <c r="G64" s="11"/>
      <c r="H64" s="36"/>
      <c r="I64" s="11"/>
      <c r="J64" s="11"/>
      <c r="K64" s="11"/>
      <c r="L64" s="11"/>
      <c r="M64" s="11"/>
      <c r="N64" s="11"/>
      <c r="O64" s="11"/>
      <c r="P64" s="64" t="str">
        <f t="shared" si="2"/>
        <v>Unknown</v>
      </c>
      <c r="Q64" s="11"/>
      <c r="R64" s="11"/>
      <c r="S64" s="64" t="str">
        <f t="shared" si="3"/>
        <v>Unknown</v>
      </c>
      <c r="T64" s="11"/>
      <c r="U64" s="11"/>
      <c r="V64" s="11"/>
    </row>
    <row r="65" spans="1:22" ht="16.5" x14ac:dyDescent="0.3">
      <c r="A65" s="11"/>
      <c r="B65" s="11"/>
      <c r="C65" s="11"/>
      <c r="D65" s="11"/>
      <c r="E65" s="11"/>
      <c r="F65" s="27"/>
      <c r="G65" s="11"/>
      <c r="H65" s="36"/>
      <c r="I65" s="11"/>
      <c r="J65" s="11"/>
      <c r="K65" s="11"/>
      <c r="L65" s="11"/>
      <c r="M65" s="11"/>
      <c r="N65" s="11"/>
      <c r="O65" s="11"/>
      <c r="P65" s="64" t="str">
        <f t="shared" si="2"/>
        <v>Unknown</v>
      </c>
      <c r="Q65" s="11"/>
      <c r="R65" s="11"/>
      <c r="S65" s="64" t="str">
        <f t="shared" si="3"/>
        <v>Unknown</v>
      </c>
      <c r="T65" s="11"/>
      <c r="U65" s="11"/>
      <c r="V65" s="11"/>
    </row>
    <row r="66" spans="1:22" ht="16.5" x14ac:dyDescent="0.3">
      <c r="A66" s="11"/>
      <c r="B66" s="11"/>
      <c r="C66" s="11"/>
      <c r="D66" s="11"/>
      <c r="E66" s="11"/>
      <c r="F66" s="27"/>
      <c r="G66" s="11"/>
      <c r="H66" s="36"/>
      <c r="I66" s="11"/>
      <c r="J66" s="11"/>
      <c r="K66" s="11"/>
      <c r="L66" s="11"/>
      <c r="M66" s="11"/>
      <c r="N66" s="11"/>
      <c r="O66" s="11"/>
      <c r="P66" s="64" t="str">
        <f t="shared" si="2"/>
        <v>Unknown</v>
      </c>
      <c r="Q66" s="11"/>
      <c r="R66" s="11"/>
      <c r="S66" s="64" t="str">
        <f t="shared" si="3"/>
        <v>Unknown</v>
      </c>
      <c r="T66" s="11"/>
      <c r="U66" s="11"/>
      <c r="V66" s="11"/>
    </row>
    <row r="67" spans="1:22" ht="16.5" x14ac:dyDescent="0.3">
      <c r="A67" s="11"/>
      <c r="B67" s="11"/>
      <c r="C67" s="11"/>
      <c r="D67" s="11"/>
      <c r="E67" s="11"/>
      <c r="F67" s="27"/>
      <c r="G67" s="11"/>
      <c r="H67" s="36"/>
      <c r="I67" s="11"/>
      <c r="J67" s="11"/>
      <c r="K67" s="11"/>
      <c r="L67" s="11"/>
      <c r="M67" s="11"/>
      <c r="N67" s="11"/>
      <c r="O67" s="11"/>
      <c r="P67" s="64" t="str">
        <f t="shared" si="2"/>
        <v>Unknown</v>
      </c>
      <c r="Q67" s="11"/>
      <c r="R67" s="11"/>
      <c r="S67" s="64" t="str">
        <f t="shared" si="3"/>
        <v>Unknown</v>
      </c>
      <c r="T67" s="11"/>
      <c r="U67" s="11"/>
      <c r="V67" s="11"/>
    </row>
    <row r="68" spans="1:22" ht="16.5" x14ac:dyDescent="0.3">
      <c r="A68" s="11"/>
      <c r="B68" s="11"/>
      <c r="C68" s="11"/>
      <c r="D68" s="11"/>
      <c r="E68" s="11"/>
      <c r="F68" s="27"/>
      <c r="G68" s="11"/>
      <c r="H68" s="36"/>
      <c r="I68" s="11"/>
      <c r="J68" s="11"/>
      <c r="K68" s="11"/>
      <c r="L68" s="11"/>
      <c r="M68" s="11"/>
      <c r="N68" s="11"/>
      <c r="O68" s="11"/>
      <c r="P68" s="64" t="str">
        <f t="shared" si="2"/>
        <v>Unknown</v>
      </c>
      <c r="Q68" s="11"/>
      <c r="R68" s="11"/>
      <c r="S68" s="64" t="str">
        <f t="shared" si="3"/>
        <v>Unknown</v>
      </c>
      <c r="T68" s="11"/>
      <c r="U68" s="11"/>
      <c r="V68" s="11"/>
    </row>
    <row r="69" spans="1:22" ht="16.5" x14ac:dyDescent="0.3">
      <c r="A69" s="11"/>
      <c r="B69" s="11"/>
      <c r="C69" s="11"/>
      <c r="D69" s="11"/>
      <c r="E69" s="11"/>
      <c r="F69" s="27"/>
      <c r="G69" s="11"/>
      <c r="H69" s="36"/>
      <c r="I69" s="11"/>
      <c r="J69" s="11"/>
      <c r="K69" s="11"/>
      <c r="L69" s="11"/>
      <c r="M69" s="11"/>
      <c r="N69" s="11"/>
      <c r="O69" s="11"/>
      <c r="P69" s="64" t="str">
        <f t="shared" si="2"/>
        <v>Unknown</v>
      </c>
      <c r="Q69" s="11"/>
      <c r="R69" s="11"/>
      <c r="S69" s="64" t="str">
        <f t="shared" si="3"/>
        <v>Unknown</v>
      </c>
      <c r="T69" s="11"/>
      <c r="U69" s="11"/>
      <c r="V69" s="11"/>
    </row>
    <row r="70" spans="1:22" ht="16.5" x14ac:dyDescent="0.3">
      <c r="A70" s="11"/>
      <c r="B70" s="11"/>
      <c r="C70" s="11"/>
      <c r="D70" s="11"/>
      <c r="E70" s="11"/>
      <c r="F70" s="27"/>
      <c r="G70" s="11"/>
      <c r="H70" s="36"/>
      <c r="I70" s="11"/>
      <c r="J70" s="11"/>
      <c r="K70" s="11"/>
      <c r="L70" s="11"/>
      <c r="M70" s="11"/>
      <c r="N70" s="11"/>
      <c r="O70" s="11"/>
      <c r="P70" s="64" t="str">
        <f t="shared" si="2"/>
        <v>Unknown</v>
      </c>
      <c r="Q70" s="11"/>
      <c r="R70" s="11"/>
      <c r="S70" s="64" t="str">
        <f t="shared" si="3"/>
        <v>Unknown</v>
      </c>
      <c r="T70" s="11"/>
      <c r="U70" s="11"/>
      <c r="V70" s="11"/>
    </row>
    <row r="71" spans="1:22" ht="16.5" x14ac:dyDescent="0.3">
      <c r="A71" s="11"/>
      <c r="B71" s="11"/>
      <c r="C71" s="11"/>
      <c r="D71" s="11"/>
      <c r="E71" s="11"/>
      <c r="F71" s="27"/>
      <c r="G71" s="11"/>
      <c r="H71" s="36"/>
      <c r="I71" s="11"/>
      <c r="J71" s="11"/>
      <c r="K71" s="11"/>
      <c r="L71" s="11"/>
      <c r="M71" s="11"/>
      <c r="N71" s="11"/>
      <c r="O71" s="11"/>
      <c r="P71" s="64" t="str">
        <f t="shared" si="2"/>
        <v>Unknown</v>
      </c>
      <c r="Q71" s="11"/>
      <c r="R71" s="11"/>
      <c r="S71" s="64" t="str">
        <f t="shared" si="3"/>
        <v>Unknown</v>
      </c>
      <c r="T71" s="11"/>
      <c r="U71" s="11"/>
      <c r="V71" s="11"/>
    </row>
    <row r="72" spans="1:22" ht="16.5" x14ac:dyDescent="0.3">
      <c r="A72" s="11"/>
      <c r="B72" s="11"/>
      <c r="C72" s="11"/>
      <c r="D72" s="11"/>
      <c r="E72" s="11"/>
      <c r="F72" s="27"/>
      <c r="G72" s="11"/>
      <c r="H72" s="36"/>
      <c r="I72" s="11"/>
      <c r="J72" s="11"/>
      <c r="K72" s="11"/>
      <c r="L72" s="11"/>
      <c r="M72" s="11"/>
      <c r="N72" s="11"/>
      <c r="O72" s="11"/>
      <c r="P72" s="64" t="str">
        <f t="shared" si="2"/>
        <v>Unknown</v>
      </c>
      <c r="Q72" s="11"/>
      <c r="R72" s="11"/>
      <c r="S72" s="64" t="str">
        <f t="shared" si="3"/>
        <v>Unknown</v>
      </c>
      <c r="T72" s="11"/>
      <c r="U72" s="11"/>
      <c r="V72" s="11"/>
    </row>
    <row r="73" spans="1:22" ht="16.5" x14ac:dyDescent="0.3">
      <c r="A73" s="11"/>
      <c r="B73" s="11"/>
      <c r="C73" s="11"/>
      <c r="D73" s="11"/>
      <c r="E73" s="11"/>
      <c r="F73" s="27"/>
      <c r="G73" s="11"/>
      <c r="H73" s="36"/>
      <c r="I73" s="11"/>
      <c r="J73" s="11"/>
      <c r="K73" s="11"/>
      <c r="L73" s="11"/>
      <c r="M73" s="11"/>
      <c r="N73" s="11"/>
      <c r="O73" s="11"/>
      <c r="P73" s="64" t="str">
        <f t="shared" si="2"/>
        <v>Unknown</v>
      </c>
      <c r="Q73" s="11"/>
      <c r="R73" s="11"/>
      <c r="S73" s="64" t="str">
        <f t="shared" si="3"/>
        <v>Unknown</v>
      </c>
      <c r="T73" s="11"/>
      <c r="U73" s="11"/>
      <c r="V73" s="11"/>
    </row>
    <row r="74" spans="1:22" ht="16.5" x14ac:dyDescent="0.3">
      <c r="A74" s="11"/>
      <c r="B74" s="11"/>
      <c r="C74" s="11"/>
      <c r="D74" s="11"/>
      <c r="E74" s="11"/>
      <c r="F74" s="27"/>
      <c r="G74" s="11"/>
      <c r="H74" s="36"/>
      <c r="I74" s="11"/>
      <c r="J74" s="11"/>
      <c r="K74" s="11"/>
      <c r="L74" s="11"/>
      <c r="M74" s="11"/>
      <c r="N74" s="11"/>
      <c r="O74" s="11"/>
      <c r="P74" s="64" t="str">
        <f t="shared" si="2"/>
        <v>Unknown</v>
      </c>
      <c r="Q74" s="11"/>
      <c r="R74" s="11"/>
      <c r="S74" s="64" t="str">
        <f t="shared" si="3"/>
        <v>Unknown</v>
      </c>
      <c r="T74" s="11"/>
      <c r="U74" s="11"/>
      <c r="V74" s="11"/>
    </row>
    <row r="75" spans="1:22" ht="16.5" x14ac:dyDescent="0.3">
      <c r="A75" s="11"/>
      <c r="B75" s="11"/>
      <c r="C75" s="11"/>
      <c r="D75" s="11"/>
      <c r="E75" s="11"/>
      <c r="F75" s="27"/>
      <c r="G75" s="11"/>
      <c r="H75" s="36"/>
      <c r="I75" s="11"/>
      <c r="J75" s="11"/>
      <c r="K75" s="11"/>
      <c r="L75" s="11"/>
      <c r="M75" s="11"/>
      <c r="N75" s="11"/>
      <c r="O75" s="11"/>
      <c r="P75" s="64" t="str">
        <f t="shared" si="2"/>
        <v>Unknown</v>
      </c>
      <c r="Q75" s="11"/>
      <c r="R75" s="11"/>
      <c r="S75" s="64" t="str">
        <f t="shared" si="3"/>
        <v>Unknown</v>
      </c>
      <c r="T75" s="11"/>
      <c r="U75" s="11"/>
      <c r="V75" s="11"/>
    </row>
    <row r="76" spans="1:22" ht="16.5" x14ac:dyDescent="0.3">
      <c r="A76" s="11"/>
      <c r="B76" s="11"/>
      <c r="C76" s="11"/>
      <c r="D76" s="11"/>
      <c r="E76" s="11"/>
      <c r="F76" s="27"/>
      <c r="G76" s="11"/>
      <c r="H76" s="36"/>
      <c r="I76" s="11"/>
      <c r="J76" s="11"/>
      <c r="K76" s="11"/>
      <c r="L76" s="11"/>
      <c r="M76" s="11"/>
      <c r="N76" s="11"/>
      <c r="O76" s="11"/>
      <c r="P76" s="64" t="str">
        <f t="shared" si="2"/>
        <v>Unknown</v>
      </c>
      <c r="Q76" s="11"/>
      <c r="R76" s="11"/>
      <c r="S76" s="64" t="str">
        <f t="shared" si="3"/>
        <v>Unknown</v>
      </c>
      <c r="T76" s="11"/>
      <c r="U76" s="11"/>
      <c r="V76" s="11"/>
    </row>
    <row r="77" spans="1:22" ht="16.5" x14ac:dyDescent="0.3">
      <c r="A77" s="11"/>
      <c r="B77" s="11"/>
      <c r="C77" s="11"/>
      <c r="D77" s="11"/>
      <c r="E77" s="11"/>
      <c r="F77" s="27"/>
      <c r="G77" s="11"/>
      <c r="H77" s="36"/>
      <c r="I77" s="11"/>
      <c r="J77" s="11"/>
      <c r="K77" s="11"/>
      <c r="L77" s="11"/>
      <c r="M77" s="11"/>
      <c r="N77" s="11"/>
      <c r="O77" s="11"/>
      <c r="P77" s="64" t="str">
        <f t="shared" si="2"/>
        <v>Unknown</v>
      </c>
      <c r="Q77" s="11"/>
      <c r="R77" s="11"/>
      <c r="S77" s="64" t="str">
        <f t="shared" si="3"/>
        <v>Unknown</v>
      </c>
      <c r="T77" s="11"/>
      <c r="U77" s="11"/>
      <c r="V77" s="11"/>
    </row>
    <row r="78" spans="1:22" ht="16.5" x14ac:dyDescent="0.3">
      <c r="A78" s="11"/>
      <c r="B78" s="11"/>
      <c r="C78" s="11"/>
      <c r="D78" s="11"/>
      <c r="E78" s="11"/>
      <c r="F78" s="27"/>
      <c r="G78" s="11"/>
      <c r="H78" s="36"/>
      <c r="I78" s="11"/>
      <c r="J78" s="11"/>
      <c r="K78" s="11"/>
      <c r="L78" s="11"/>
      <c r="M78" s="11"/>
      <c r="N78" s="11"/>
      <c r="O78" s="11"/>
      <c r="P78" s="64" t="str">
        <f t="shared" si="2"/>
        <v>Unknown</v>
      </c>
      <c r="Q78" s="11"/>
      <c r="R78" s="11"/>
      <c r="S78" s="64" t="str">
        <f t="shared" si="3"/>
        <v>Unknown</v>
      </c>
      <c r="T78" s="11"/>
      <c r="U78" s="11"/>
      <c r="V78" s="11"/>
    </row>
    <row r="79" spans="1:22" ht="16.5" x14ac:dyDescent="0.3">
      <c r="A79" s="11"/>
      <c r="B79" s="11"/>
      <c r="C79" s="11"/>
      <c r="D79" s="11"/>
      <c r="E79" s="11"/>
      <c r="F79" s="27"/>
      <c r="G79" s="11"/>
      <c r="H79" s="36"/>
      <c r="I79" s="11"/>
      <c r="J79" s="11"/>
      <c r="K79" s="11"/>
      <c r="L79" s="11"/>
      <c r="M79" s="11"/>
      <c r="N79" s="11"/>
      <c r="O79" s="11"/>
      <c r="P79" s="64" t="str">
        <f t="shared" si="2"/>
        <v>Unknown</v>
      </c>
      <c r="Q79" s="11"/>
      <c r="R79" s="11"/>
      <c r="S79" s="64" t="str">
        <f t="shared" si="3"/>
        <v>Unknown</v>
      </c>
      <c r="T79" s="11"/>
      <c r="U79" s="11"/>
      <c r="V79" s="11"/>
    </row>
    <row r="80" spans="1:22" ht="16.5" x14ac:dyDescent="0.3">
      <c r="A80" s="11"/>
      <c r="B80" s="11"/>
      <c r="C80" s="11"/>
      <c r="D80" s="11"/>
      <c r="E80" s="11"/>
      <c r="F80" s="27"/>
      <c r="G80" s="11"/>
      <c r="H80" s="36"/>
      <c r="I80" s="11"/>
      <c r="J80" s="11"/>
      <c r="K80" s="11"/>
      <c r="L80" s="11"/>
      <c r="M80" s="11"/>
      <c r="N80" s="11"/>
      <c r="O80" s="11"/>
      <c r="P80" s="64" t="str">
        <f t="shared" si="2"/>
        <v>Unknown</v>
      </c>
      <c r="Q80" s="11"/>
      <c r="R80" s="11"/>
      <c r="S80" s="64" t="str">
        <f t="shared" si="3"/>
        <v>Unknown</v>
      </c>
      <c r="T80" s="11"/>
      <c r="U80" s="11"/>
      <c r="V80" s="11"/>
    </row>
    <row r="81" spans="1:22" ht="16.5" x14ac:dyDescent="0.3">
      <c r="A81" s="11"/>
      <c r="B81" s="11"/>
      <c r="C81" s="11"/>
      <c r="D81" s="11"/>
      <c r="E81" s="11"/>
      <c r="F81" s="27"/>
      <c r="G81" s="11"/>
      <c r="H81" s="36"/>
      <c r="I81" s="11"/>
      <c r="J81" s="11"/>
      <c r="K81" s="11"/>
      <c r="L81" s="11"/>
      <c r="M81" s="11"/>
      <c r="N81" s="11"/>
      <c r="O81" s="11"/>
      <c r="P81" s="64" t="str">
        <f t="shared" si="2"/>
        <v>Unknown</v>
      </c>
      <c r="Q81" s="11"/>
      <c r="R81" s="11"/>
      <c r="S81" s="64" t="str">
        <f t="shared" si="3"/>
        <v>Unknown</v>
      </c>
      <c r="T81" s="11"/>
      <c r="U81" s="11"/>
      <c r="V81" s="11"/>
    </row>
    <row r="82" spans="1:22" ht="16.5" x14ac:dyDescent="0.3">
      <c r="A82" s="11"/>
      <c r="B82" s="11"/>
      <c r="C82" s="11"/>
      <c r="D82" s="11"/>
      <c r="E82" s="11"/>
      <c r="F82" s="27"/>
      <c r="G82" s="11"/>
      <c r="H82" s="36"/>
      <c r="I82" s="11"/>
      <c r="J82" s="11"/>
      <c r="K82" s="11"/>
      <c r="L82" s="11"/>
      <c r="M82" s="11"/>
      <c r="N82" s="11"/>
      <c r="O82" s="11"/>
      <c r="P82" s="64" t="str">
        <f t="shared" si="2"/>
        <v>Unknown</v>
      </c>
      <c r="Q82" s="11"/>
      <c r="R82" s="11"/>
      <c r="S82" s="64" t="str">
        <f t="shared" si="3"/>
        <v>Unknown</v>
      </c>
      <c r="T82" s="11"/>
      <c r="U82" s="11"/>
      <c r="V82" s="11"/>
    </row>
    <row r="83" spans="1:22" ht="16.5" x14ac:dyDescent="0.3">
      <c r="A83" s="11"/>
      <c r="B83" s="11"/>
      <c r="C83" s="11"/>
      <c r="D83" s="11"/>
      <c r="E83" s="11"/>
      <c r="F83" s="27"/>
      <c r="G83" s="11"/>
      <c r="H83" s="36"/>
      <c r="I83" s="11"/>
      <c r="J83" s="11"/>
      <c r="K83" s="11"/>
      <c r="L83" s="11"/>
      <c r="M83" s="11"/>
      <c r="N83" s="11"/>
      <c r="O83" s="11"/>
      <c r="P83" s="64" t="str">
        <f t="shared" si="2"/>
        <v>Unknown</v>
      </c>
      <c r="Q83" s="11"/>
      <c r="R83" s="11"/>
      <c r="S83" s="64" t="str">
        <f t="shared" si="3"/>
        <v>Unknown</v>
      </c>
      <c r="T83" s="11"/>
      <c r="U83" s="11"/>
      <c r="V83" s="11"/>
    </row>
    <row r="84" spans="1:22" ht="16.5" x14ac:dyDescent="0.3">
      <c r="A84" s="11"/>
      <c r="B84" s="11"/>
      <c r="C84" s="11"/>
      <c r="D84" s="11"/>
      <c r="E84" s="11"/>
      <c r="F84" s="27"/>
      <c r="G84" s="11"/>
      <c r="H84" s="36"/>
      <c r="I84" s="11"/>
      <c r="J84" s="11"/>
      <c r="K84" s="11"/>
      <c r="L84" s="11"/>
      <c r="M84" s="11"/>
      <c r="N84" s="11"/>
      <c r="O84" s="11"/>
      <c r="P84" s="64" t="str">
        <f t="shared" si="2"/>
        <v>Unknown</v>
      </c>
      <c r="Q84" s="11"/>
      <c r="R84" s="11"/>
      <c r="S84" s="64" t="str">
        <f t="shared" si="3"/>
        <v>Unknown</v>
      </c>
      <c r="T84" s="11"/>
      <c r="U84" s="11"/>
      <c r="V84" s="11"/>
    </row>
    <row r="85" spans="1:22" ht="16.5" x14ac:dyDescent="0.3">
      <c r="A85" s="11"/>
      <c r="B85" s="11"/>
      <c r="C85" s="11"/>
      <c r="D85" s="11"/>
      <c r="E85" s="11"/>
      <c r="F85" s="27"/>
      <c r="G85" s="11"/>
      <c r="H85" s="36"/>
      <c r="I85" s="11"/>
      <c r="J85" s="11"/>
      <c r="K85" s="11"/>
      <c r="L85" s="11"/>
      <c r="M85" s="11"/>
      <c r="N85" s="11"/>
      <c r="O85" s="11"/>
      <c r="P85" s="64" t="str">
        <f t="shared" si="2"/>
        <v>Unknown</v>
      </c>
      <c r="Q85" s="11"/>
      <c r="R85" s="11"/>
      <c r="S85" s="64" t="str">
        <f t="shared" si="3"/>
        <v>Unknown</v>
      </c>
      <c r="T85" s="11"/>
      <c r="U85" s="11"/>
      <c r="V85" s="11"/>
    </row>
    <row r="86" spans="1:22" ht="16.5" x14ac:dyDescent="0.3">
      <c r="A86" s="11"/>
      <c r="B86" s="11"/>
      <c r="C86" s="11"/>
      <c r="D86" s="11"/>
      <c r="E86" s="11"/>
      <c r="F86" s="27"/>
      <c r="G86" s="11"/>
      <c r="H86" s="36"/>
      <c r="I86" s="11"/>
      <c r="J86" s="11"/>
      <c r="K86" s="11"/>
      <c r="L86" s="11"/>
      <c r="M86" s="11"/>
      <c r="N86" s="11"/>
      <c r="O86" s="11"/>
      <c r="P86" s="64" t="str">
        <f t="shared" si="2"/>
        <v>Unknown</v>
      </c>
      <c r="Q86" s="11"/>
      <c r="R86" s="11"/>
      <c r="S86" s="64" t="str">
        <f t="shared" si="3"/>
        <v>Unknown</v>
      </c>
      <c r="T86" s="11"/>
      <c r="U86" s="11"/>
      <c r="V86" s="11"/>
    </row>
    <row r="87" spans="1:22" ht="16.5" x14ac:dyDescent="0.3">
      <c r="A87" s="11"/>
      <c r="B87" s="11"/>
      <c r="C87" s="11"/>
      <c r="D87" s="11"/>
      <c r="E87" s="11"/>
      <c r="F87" s="27"/>
      <c r="G87" s="11"/>
      <c r="H87" s="36"/>
      <c r="I87" s="11"/>
      <c r="J87" s="11"/>
      <c r="K87" s="11"/>
      <c r="L87" s="11"/>
      <c r="M87" s="11"/>
      <c r="N87" s="11"/>
      <c r="O87" s="11"/>
      <c r="P87" s="64" t="str">
        <f t="shared" si="2"/>
        <v>Unknown</v>
      </c>
      <c r="Q87" s="11"/>
      <c r="R87" s="11"/>
      <c r="S87" s="64" t="str">
        <f t="shared" si="3"/>
        <v>Unknown</v>
      </c>
      <c r="T87" s="11"/>
      <c r="U87" s="11"/>
      <c r="V87" s="11"/>
    </row>
    <row r="88" spans="1:22" ht="16.5" x14ac:dyDescent="0.3">
      <c r="A88" s="11"/>
      <c r="B88" s="11"/>
      <c r="C88" s="11"/>
      <c r="D88" s="11"/>
      <c r="E88" s="11"/>
      <c r="F88" s="27"/>
      <c r="G88" s="11"/>
      <c r="H88" s="36"/>
      <c r="I88" s="11"/>
      <c r="J88" s="11"/>
      <c r="K88" s="11"/>
      <c r="L88" s="11"/>
      <c r="M88" s="11"/>
      <c r="N88" s="11"/>
      <c r="O88" s="11"/>
      <c r="P88" s="64" t="str">
        <f t="shared" si="2"/>
        <v>Unknown</v>
      </c>
      <c r="Q88" s="11"/>
      <c r="R88" s="11"/>
      <c r="S88" s="64" t="str">
        <f t="shared" si="3"/>
        <v>Unknown</v>
      </c>
      <c r="T88" s="11"/>
      <c r="U88" s="11"/>
      <c r="V88" s="11"/>
    </row>
    <row r="89" spans="1:22" ht="16.5" x14ac:dyDescent="0.3">
      <c r="A89" s="11"/>
      <c r="B89" s="11"/>
      <c r="C89" s="11"/>
      <c r="D89" s="11"/>
      <c r="E89" s="11"/>
      <c r="F89" s="27"/>
      <c r="G89" s="11"/>
      <c r="H89" s="36"/>
      <c r="I89" s="11"/>
      <c r="J89" s="11"/>
      <c r="K89" s="11"/>
      <c r="L89" s="11"/>
      <c r="M89" s="11"/>
      <c r="N89" s="11"/>
      <c r="O89" s="11"/>
      <c r="P89" s="64" t="str">
        <f t="shared" si="2"/>
        <v>Unknown</v>
      </c>
      <c r="Q89" s="11"/>
      <c r="R89" s="11"/>
      <c r="S89" s="64" t="str">
        <f t="shared" si="3"/>
        <v>Unknown</v>
      </c>
      <c r="T89" s="11"/>
      <c r="U89" s="11"/>
      <c r="V89" s="11"/>
    </row>
    <row r="90" spans="1:22" ht="16.5" x14ac:dyDescent="0.3">
      <c r="A90" s="11"/>
      <c r="B90" s="11"/>
      <c r="C90" s="11"/>
      <c r="D90" s="11"/>
      <c r="E90" s="11"/>
      <c r="F90" s="27"/>
      <c r="G90" s="11"/>
      <c r="H90" s="36"/>
      <c r="I90" s="11"/>
      <c r="J90" s="11"/>
      <c r="K90" s="11"/>
      <c r="L90" s="11"/>
      <c r="M90" s="11"/>
      <c r="N90" s="11"/>
      <c r="O90" s="11"/>
      <c r="P90" s="64" t="str">
        <f t="shared" ref="P90:P153" si="4">IF(ISBLANK(O90),"Unknown",IF(ISBLANK(N90),"Unknown",IF(O90&gt;N90,"Improved",IF(O90&lt;N90,"Decreased",IF(O90=N90,"Maintained")))))</f>
        <v>Unknown</v>
      </c>
      <c r="Q90" s="11"/>
      <c r="R90" s="11"/>
      <c r="S90" s="64" t="str">
        <f t="shared" ref="S90:S153" si="5">IF(ISBLANK(R90),"Unknown",IF(ISBLANK(Q90),"Unknown",IF(R90&gt;Q90,"Improved",IF(R90&lt;Q90,"Decreased",IF(R90=Q90,"Maintained")))))</f>
        <v>Unknown</v>
      </c>
      <c r="T90" s="11"/>
      <c r="U90" s="11"/>
      <c r="V90" s="11"/>
    </row>
    <row r="91" spans="1:22" ht="16.5" x14ac:dyDescent="0.3">
      <c r="A91" s="11"/>
      <c r="B91" s="11"/>
      <c r="C91" s="11"/>
      <c r="D91" s="11"/>
      <c r="E91" s="11"/>
      <c r="F91" s="27"/>
      <c r="G91" s="11"/>
      <c r="H91" s="36"/>
      <c r="I91" s="11"/>
      <c r="J91" s="11"/>
      <c r="K91" s="11"/>
      <c r="L91" s="11"/>
      <c r="M91" s="11"/>
      <c r="N91" s="11"/>
      <c r="O91" s="11"/>
      <c r="P91" s="64" t="str">
        <f t="shared" si="4"/>
        <v>Unknown</v>
      </c>
      <c r="Q91" s="11"/>
      <c r="R91" s="11"/>
      <c r="S91" s="64" t="str">
        <f t="shared" si="5"/>
        <v>Unknown</v>
      </c>
      <c r="T91" s="11"/>
      <c r="U91" s="11"/>
      <c r="V91" s="11"/>
    </row>
    <row r="92" spans="1:22" ht="16.5" x14ac:dyDescent="0.3">
      <c r="A92" s="11"/>
      <c r="B92" s="11"/>
      <c r="C92" s="11"/>
      <c r="D92" s="11"/>
      <c r="E92" s="11"/>
      <c r="F92" s="27"/>
      <c r="G92" s="11"/>
      <c r="H92" s="36"/>
      <c r="I92" s="11"/>
      <c r="J92" s="11"/>
      <c r="K92" s="11"/>
      <c r="L92" s="11"/>
      <c r="M92" s="11"/>
      <c r="N92" s="11"/>
      <c r="O92" s="11"/>
      <c r="P92" s="64" t="str">
        <f t="shared" si="4"/>
        <v>Unknown</v>
      </c>
      <c r="Q92" s="11"/>
      <c r="R92" s="11"/>
      <c r="S92" s="64" t="str">
        <f t="shared" si="5"/>
        <v>Unknown</v>
      </c>
      <c r="T92" s="11"/>
      <c r="U92" s="11"/>
      <c r="V92" s="11"/>
    </row>
    <row r="93" spans="1:22" ht="16.5" x14ac:dyDescent="0.3">
      <c r="A93" s="11"/>
      <c r="B93" s="11"/>
      <c r="C93" s="11"/>
      <c r="D93" s="11"/>
      <c r="E93" s="11"/>
      <c r="F93" s="27"/>
      <c r="G93" s="11"/>
      <c r="H93" s="36"/>
      <c r="I93" s="11"/>
      <c r="J93" s="11"/>
      <c r="K93" s="11"/>
      <c r="L93" s="11"/>
      <c r="M93" s="11"/>
      <c r="N93" s="11"/>
      <c r="O93" s="11"/>
      <c r="P93" s="64" t="str">
        <f t="shared" si="4"/>
        <v>Unknown</v>
      </c>
      <c r="Q93" s="11"/>
      <c r="R93" s="11"/>
      <c r="S93" s="64" t="str">
        <f t="shared" si="5"/>
        <v>Unknown</v>
      </c>
      <c r="T93" s="11"/>
      <c r="U93" s="11"/>
      <c r="V93" s="11"/>
    </row>
    <row r="94" spans="1:22" ht="16.5" x14ac:dyDescent="0.3">
      <c r="A94" s="11"/>
      <c r="B94" s="11"/>
      <c r="C94" s="11"/>
      <c r="D94" s="11"/>
      <c r="E94" s="11"/>
      <c r="F94" s="27"/>
      <c r="G94" s="11"/>
      <c r="H94" s="36"/>
      <c r="I94" s="11"/>
      <c r="J94" s="11"/>
      <c r="K94" s="11"/>
      <c r="L94" s="11"/>
      <c r="M94" s="11"/>
      <c r="N94" s="11"/>
      <c r="O94" s="11"/>
      <c r="P94" s="64" t="str">
        <f t="shared" si="4"/>
        <v>Unknown</v>
      </c>
      <c r="Q94" s="11"/>
      <c r="R94" s="11"/>
      <c r="S94" s="64" t="str">
        <f t="shared" si="5"/>
        <v>Unknown</v>
      </c>
      <c r="T94" s="11"/>
      <c r="U94" s="11"/>
      <c r="V94" s="11"/>
    </row>
    <row r="95" spans="1:22" ht="16.5" x14ac:dyDescent="0.3">
      <c r="A95" s="11"/>
      <c r="B95" s="11"/>
      <c r="C95" s="11"/>
      <c r="D95" s="11"/>
      <c r="E95" s="11"/>
      <c r="F95" s="27"/>
      <c r="G95" s="11"/>
      <c r="H95" s="36"/>
      <c r="I95" s="11"/>
      <c r="J95" s="11"/>
      <c r="K95" s="11"/>
      <c r="L95" s="11"/>
      <c r="M95" s="11"/>
      <c r="N95" s="11"/>
      <c r="O95" s="11"/>
      <c r="P95" s="64" t="str">
        <f t="shared" si="4"/>
        <v>Unknown</v>
      </c>
      <c r="Q95" s="11"/>
      <c r="R95" s="11"/>
      <c r="S95" s="64" t="str">
        <f t="shared" si="5"/>
        <v>Unknown</v>
      </c>
      <c r="T95" s="11"/>
      <c r="U95" s="11"/>
      <c r="V95" s="11"/>
    </row>
    <row r="96" spans="1:22" ht="16.5" x14ac:dyDescent="0.3">
      <c r="A96" s="11"/>
      <c r="B96" s="11"/>
      <c r="C96" s="11"/>
      <c r="D96" s="11"/>
      <c r="E96" s="11"/>
      <c r="F96" s="27"/>
      <c r="G96" s="11"/>
      <c r="H96" s="36"/>
      <c r="I96" s="11"/>
      <c r="J96" s="11"/>
      <c r="K96" s="11"/>
      <c r="L96" s="11"/>
      <c r="M96" s="11"/>
      <c r="N96" s="11"/>
      <c r="O96" s="11"/>
      <c r="P96" s="64" t="str">
        <f t="shared" si="4"/>
        <v>Unknown</v>
      </c>
      <c r="Q96" s="11"/>
      <c r="R96" s="11"/>
      <c r="S96" s="64" t="str">
        <f t="shared" si="5"/>
        <v>Unknown</v>
      </c>
      <c r="T96" s="11"/>
      <c r="U96" s="11"/>
      <c r="V96" s="11"/>
    </row>
    <row r="97" spans="1:22" ht="16.5" x14ac:dyDescent="0.3">
      <c r="A97" s="11"/>
      <c r="B97" s="11"/>
      <c r="C97" s="11"/>
      <c r="D97" s="11"/>
      <c r="E97" s="11"/>
      <c r="F97" s="27"/>
      <c r="G97" s="11"/>
      <c r="H97" s="36"/>
      <c r="I97" s="11"/>
      <c r="J97" s="11"/>
      <c r="K97" s="11"/>
      <c r="L97" s="11"/>
      <c r="M97" s="11"/>
      <c r="N97" s="11"/>
      <c r="O97" s="11"/>
      <c r="P97" s="64" t="str">
        <f t="shared" si="4"/>
        <v>Unknown</v>
      </c>
      <c r="Q97" s="11"/>
      <c r="R97" s="11"/>
      <c r="S97" s="64" t="str">
        <f t="shared" si="5"/>
        <v>Unknown</v>
      </c>
      <c r="T97" s="11"/>
      <c r="U97" s="11"/>
      <c r="V97" s="11"/>
    </row>
    <row r="98" spans="1:22" ht="16.5" x14ac:dyDescent="0.3">
      <c r="A98" s="11"/>
      <c r="B98" s="11"/>
      <c r="C98" s="11"/>
      <c r="D98" s="11"/>
      <c r="E98" s="11"/>
      <c r="F98" s="27"/>
      <c r="G98" s="11"/>
      <c r="H98" s="36"/>
      <c r="I98" s="11"/>
      <c r="J98" s="11"/>
      <c r="K98" s="11"/>
      <c r="L98" s="11"/>
      <c r="M98" s="11"/>
      <c r="N98" s="11"/>
      <c r="O98" s="11"/>
      <c r="P98" s="64" t="str">
        <f t="shared" si="4"/>
        <v>Unknown</v>
      </c>
      <c r="Q98" s="11"/>
      <c r="R98" s="11"/>
      <c r="S98" s="64" t="str">
        <f t="shared" si="5"/>
        <v>Unknown</v>
      </c>
      <c r="T98" s="11"/>
      <c r="U98" s="11"/>
      <c r="V98" s="11"/>
    </row>
    <row r="99" spans="1:22" ht="16.5" x14ac:dyDescent="0.3">
      <c r="A99" s="11"/>
      <c r="B99" s="11"/>
      <c r="C99" s="11"/>
      <c r="D99" s="11"/>
      <c r="E99" s="11"/>
      <c r="F99" s="27"/>
      <c r="G99" s="11"/>
      <c r="H99" s="36"/>
      <c r="I99" s="11"/>
      <c r="J99" s="11"/>
      <c r="K99" s="11"/>
      <c r="L99" s="11"/>
      <c r="M99" s="11"/>
      <c r="N99" s="11"/>
      <c r="O99" s="11"/>
      <c r="P99" s="64" t="str">
        <f t="shared" si="4"/>
        <v>Unknown</v>
      </c>
      <c r="Q99" s="11"/>
      <c r="R99" s="11"/>
      <c r="S99" s="64" t="str">
        <f t="shared" si="5"/>
        <v>Unknown</v>
      </c>
      <c r="T99" s="11"/>
      <c r="U99" s="11"/>
      <c r="V99" s="11"/>
    </row>
    <row r="100" spans="1:22" ht="16.5" x14ac:dyDescent="0.3">
      <c r="A100" s="11"/>
      <c r="B100" s="11"/>
      <c r="C100" s="11"/>
      <c r="D100" s="11"/>
      <c r="E100" s="11"/>
      <c r="F100" s="27"/>
      <c r="G100" s="11"/>
      <c r="H100" s="36"/>
      <c r="I100" s="11"/>
      <c r="J100" s="11"/>
      <c r="K100" s="11"/>
      <c r="L100" s="11"/>
      <c r="M100" s="11"/>
      <c r="N100" s="11"/>
      <c r="O100" s="11"/>
      <c r="P100" s="64" t="str">
        <f t="shared" si="4"/>
        <v>Unknown</v>
      </c>
      <c r="Q100" s="11"/>
      <c r="R100" s="11"/>
      <c r="S100" s="64" t="str">
        <f t="shared" si="5"/>
        <v>Unknown</v>
      </c>
      <c r="T100" s="11"/>
      <c r="U100" s="11"/>
      <c r="V100" s="11"/>
    </row>
    <row r="101" spans="1:22" ht="16.5" x14ac:dyDescent="0.3">
      <c r="A101" s="11"/>
      <c r="B101" s="11"/>
      <c r="C101" s="11"/>
      <c r="D101" s="11"/>
      <c r="E101" s="11"/>
      <c r="F101" s="27"/>
      <c r="G101" s="11"/>
      <c r="H101" s="36"/>
      <c r="I101" s="11"/>
      <c r="J101" s="11"/>
      <c r="K101" s="11"/>
      <c r="L101" s="11"/>
      <c r="M101" s="11"/>
      <c r="N101" s="11"/>
      <c r="O101" s="11"/>
      <c r="P101" s="64" t="str">
        <f t="shared" si="4"/>
        <v>Unknown</v>
      </c>
      <c r="Q101" s="11"/>
      <c r="R101" s="11"/>
      <c r="S101" s="64" t="str">
        <f t="shared" si="5"/>
        <v>Unknown</v>
      </c>
      <c r="T101" s="11"/>
      <c r="U101" s="11"/>
      <c r="V101" s="11"/>
    </row>
    <row r="102" spans="1:22" ht="16.5" x14ac:dyDescent="0.3">
      <c r="A102" s="11"/>
      <c r="B102" s="11"/>
      <c r="C102" s="11"/>
      <c r="D102" s="11"/>
      <c r="E102" s="11"/>
      <c r="F102" s="27"/>
      <c r="G102" s="11"/>
      <c r="H102" s="36"/>
      <c r="I102" s="11"/>
      <c r="J102" s="11"/>
      <c r="K102" s="11"/>
      <c r="L102" s="11"/>
      <c r="M102" s="11"/>
      <c r="N102" s="11"/>
      <c r="O102" s="11"/>
      <c r="P102" s="64" t="str">
        <f t="shared" si="4"/>
        <v>Unknown</v>
      </c>
      <c r="Q102" s="11"/>
      <c r="R102" s="11"/>
      <c r="S102" s="64" t="str">
        <f t="shared" si="5"/>
        <v>Unknown</v>
      </c>
      <c r="T102" s="11"/>
      <c r="U102" s="11"/>
      <c r="V102" s="11"/>
    </row>
    <row r="103" spans="1:22" ht="16.5" x14ac:dyDescent="0.3">
      <c r="A103" s="11"/>
      <c r="B103" s="11"/>
      <c r="C103" s="11"/>
      <c r="D103" s="11"/>
      <c r="E103" s="11"/>
      <c r="F103" s="27"/>
      <c r="G103" s="11"/>
      <c r="H103" s="36"/>
      <c r="I103" s="11"/>
      <c r="J103" s="11"/>
      <c r="K103" s="11"/>
      <c r="L103" s="11"/>
      <c r="M103" s="11"/>
      <c r="N103" s="11"/>
      <c r="O103" s="11"/>
      <c r="P103" s="64" t="str">
        <f t="shared" si="4"/>
        <v>Unknown</v>
      </c>
      <c r="Q103" s="11"/>
      <c r="R103" s="11"/>
      <c r="S103" s="64" t="str">
        <f t="shared" si="5"/>
        <v>Unknown</v>
      </c>
      <c r="T103" s="11"/>
      <c r="U103" s="11"/>
      <c r="V103" s="11"/>
    </row>
    <row r="104" spans="1:22" ht="16.5" x14ac:dyDescent="0.3">
      <c r="A104" s="11"/>
      <c r="B104" s="11"/>
      <c r="C104" s="11"/>
      <c r="D104" s="11"/>
      <c r="E104" s="11"/>
      <c r="F104" s="27"/>
      <c r="G104" s="11"/>
      <c r="H104" s="36"/>
      <c r="I104" s="11"/>
      <c r="J104" s="11"/>
      <c r="K104" s="11"/>
      <c r="L104" s="11"/>
      <c r="M104" s="11"/>
      <c r="N104" s="11"/>
      <c r="O104" s="11"/>
      <c r="P104" s="64" t="str">
        <f t="shared" si="4"/>
        <v>Unknown</v>
      </c>
      <c r="Q104" s="11"/>
      <c r="R104" s="11"/>
      <c r="S104" s="64" t="str">
        <f t="shared" si="5"/>
        <v>Unknown</v>
      </c>
      <c r="T104" s="11"/>
      <c r="U104" s="11"/>
      <c r="V104" s="11"/>
    </row>
    <row r="105" spans="1:22" ht="16.5" x14ac:dyDescent="0.3">
      <c r="A105" s="11"/>
      <c r="B105" s="11"/>
      <c r="C105" s="11"/>
      <c r="D105" s="11"/>
      <c r="E105" s="11"/>
      <c r="F105" s="27"/>
      <c r="G105" s="11"/>
      <c r="H105" s="36"/>
      <c r="I105" s="11"/>
      <c r="J105" s="11"/>
      <c r="K105" s="11"/>
      <c r="L105" s="11"/>
      <c r="M105" s="11"/>
      <c r="N105" s="11"/>
      <c r="O105" s="11"/>
      <c r="P105" s="64" t="str">
        <f t="shared" si="4"/>
        <v>Unknown</v>
      </c>
      <c r="Q105" s="11"/>
      <c r="R105" s="11"/>
      <c r="S105" s="64" t="str">
        <f t="shared" si="5"/>
        <v>Unknown</v>
      </c>
      <c r="T105" s="11"/>
      <c r="U105" s="11"/>
      <c r="V105" s="11"/>
    </row>
    <row r="106" spans="1:22" ht="16.5" x14ac:dyDescent="0.3">
      <c r="A106" s="11"/>
      <c r="B106" s="11"/>
      <c r="C106" s="11"/>
      <c r="D106" s="11"/>
      <c r="E106" s="11"/>
      <c r="F106" s="27"/>
      <c r="G106" s="11"/>
      <c r="H106" s="36"/>
      <c r="I106" s="11"/>
      <c r="J106" s="11"/>
      <c r="K106" s="11"/>
      <c r="L106" s="11"/>
      <c r="M106" s="11"/>
      <c r="N106" s="11"/>
      <c r="O106" s="11"/>
      <c r="P106" s="64" t="str">
        <f t="shared" si="4"/>
        <v>Unknown</v>
      </c>
      <c r="Q106" s="11"/>
      <c r="R106" s="11"/>
      <c r="S106" s="64" t="str">
        <f t="shared" si="5"/>
        <v>Unknown</v>
      </c>
      <c r="T106" s="11"/>
      <c r="U106" s="11"/>
      <c r="V106" s="11"/>
    </row>
    <row r="107" spans="1:22" ht="16.5" x14ac:dyDescent="0.3">
      <c r="A107" s="11"/>
      <c r="B107" s="11"/>
      <c r="C107" s="11"/>
      <c r="D107" s="11"/>
      <c r="E107" s="11"/>
      <c r="F107" s="27"/>
      <c r="G107" s="11"/>
      <c r="H107" s="36"/>
      <c r="I107" s="11"/>
      <c r="J107" s="11"/>
      <c r="K107" s="11"/>
      <c r="L107" s="11"/>
      <c r="M107" s="11"/>
      <c r="N107" s="11"/>
      <c r="O107" s="11"/>
      <c r="P107" s="64" t="str">
        <f t="shared" si="4"/>
        <v>Unknown</v>
      </c>
      <c r="Q107" s="11"/>
      <c r="R107" s="11"/>
      <c r="S107" s="64" t="str">
        <f t="shared" si="5"/>
        <v>Unknown</v>
      </c>
      <c r="T107" s="11"/>
      <c r="U107" s="11"/>
      <c r="V107" s="11"/>
    </row>
    <row r="108" spans="1:22" ht="16.5" x14ac:dyDescent="0.3">
      <c r="A108" s="11"/>
      <c r="B108" s="11"/>
      <c r="C108" s="11"/>
      <c r="D108" s="11"/>
      <c r="E108" s="11"/>
      <c r="F108" s="27"/>
      <c r="G108" s="11"/>
      <c r="H108" s="36"/>
      <c r="I108" s="11"/>
      <c r="J108" s="11"/>
      <c r="K108" s="11"/>
      <c r="L108" s="11"/>
      <c r="M108" s="11"/>
      <c r="N108" s="11"/>
      <c r="O108" s="11"/>
      <c r="P108" s="64" t="str">
        <f t="shared" si="4"/>
        <v>Unknown</v>
      </c>
      <c r="Q108" s="11"/>
      <c r="R108" s="11"/>
      <c r="S108" s="64" t="str">
        <f t="shared" si="5"/>
        <v>Unknown</v>
      </c>
      <c r="T108" s="11"/>
      <c r="U108" s="11"/>
      <c r="V108" s="11"/>
    </row>
    <row r="109" spans="1:22" ht="16.5" x14ac:dyDescent="0.3">
      <c r="A109" s="11"/>
      <c r="B109" s="11"/>
      <c r="C109" s="11"/>
      <c r="D109" s="11"/>
      <c r="E109" s="11"/>
      <c r="F109" s="27"/>
      <c r="G109" s="11"/>
      <c r="H109" s="36"/>
      <c r="I109" s="11"/>
      <c r="J109" s="11"/>
      <c r="K109" s="11"/>
      <c r="L109" s="11"/>
      <c r="M109" s="11"/>
      <c r="N109" s="11"/>
      <c r="O109" s="11"/>
      <c r="P109" s="64" t="str">
        <f t="shared" si="4"/>
        <v>Unknown</v>
      </c>
      <c r="Q109" s="11"/>
      <c r="R109" s="11"/>
      <c r="S109" s="64" t="str">
        <f t="shared" si="5"/>
        <v>Unknown</v>
      </c>
      <c r="T109" s="11"/>
      <c r="U109" s="11"/>
      <c r="V109" s="11"/>
    </row>
    <row r="110" spans="1:22" ht="16.5" x14ac:dyDescent="0.3">
      <c r="A110" s="11"/>
      <c r="B110" s="11"/>
      <c r="C110" s="11"/>
      <c r="D110" s="11"/>
      <c r="E110" s="11"/>
      <c r="F110" s="27"/>
      <c r="G110" s="11"/>
      <c r="H110" s="36"/>
      <c r="I110" s="11"/>
      <c r="J110" s="11"/>
      <c r="K110" s="11"/>
      <c r="L110" s="11"/>
      <c r="M110" s="11"/>
      <c r="N110" s="11"/>
      <c r="O110" s="11"/>
      <c r="P110" s="64" t="str">
        <f t="shared" si="4"/>
        <v>Unknown</v>
      </c>
      <c r="Q110" s="11"/>
      <c r="R110" s="11"/>
      <c r="S110" s="64" t="str">
        <f t="shared" si="5"/>
        <v>Unknown</v>
      </c>
      <c r="T110" s="11"/>
      <c r="U110" s="11"/>
      <c r="V110" s="11"/>
    </row>
    <row r="111" spans="1:22" ht="16.5" x14ac:dyDescent="0.3">
      <c r="A111" s="11"/>
      <c r="B111" s="11"/>
      <c r="C111" s="11"/>
      <c r="D111" s="11"/>
      <c r="E111" s="11"/>
      <c r="F111" s="27"/>
      <c r="G111" s="11"/>
      <c r="H111" s="36"/>
      <c r="I111" s="11"/>
      <c r="J111" s="11"/>
      <c r="K111" s="11"/>
      <c r="L111" s="11"/>
      <c r="M111" s="11"/>
      <c r="N111" s="11"/>
      <c r="O111" s="11"/>
      <c r="P111" s="64" t="str">
        <f t="shared" si="4"/>
        <v>Unknown</v>
      </c>
      <c r="Q111" s="11"/>
      <c r="R111" s="11"/>
      <c r="S111" s="64" t="str">
        <f t="shared" si="5"/>
        <v>Unknown</v>
      </c>
      <c r="T111" s="11"/>
      <c r="U111" s="11"/>
      <c r="V111" s="11"/>
    </row>
    <row r="112" spans="1:22" ht="16.5" x14ac:dyDescent="0.3">
      <c r="A112" s="11"/>
      <c r="B112" s="11"/>
      <c r="C112" s="11"/>
      <c r="D112" s="11"/>
      <c r="E112" s="11"/>
      <c r="F112" s="27"/>
      <c r="G112" s="11"/>
      <c r="H112" s="36"/>
      <c r="I112" s="11"/>
      <c r="J112" s="11"/>
      <c r="K112" s="11"/>
      <c r="L112" s="11"/>
      <c r="M112" s="11"/>
      <c r="N112" s="11"/>
      <c r="O112" s="11"/>
      <c r="P112" s="64" t="str">
        <f t="shared" si="4"/>
        <v>Unknown</v>
      </c>
      <c r="Q112" s="11"/>
      <c r="R112" s="11"/>
      <c r="S112" s="64" t="str">
        <f t="shared" si="5"/>
        <v>Unknown</v>
      </c>
      <c r="T112" s="11"/>
      <c r="U112" s="11"/>
      <c r="V112" s="11"/>
    </row>
    <row r="113" spans="1:22" ht="16.5" x14ac:dyDescent="0.3">
      <c r="A113" s="11"/>
      <c r="B113" s="11"/>
      <c r="C113" s="11"/>
      <c r="D113" s="11"/>
      <c r="E113" s="11"/>
      <c r="F113" s="27"/>
      <c r="G113" s="11"/>
      <c r="H113" s="36"/>
      <c r="I113" s="11"/>
      <c r="J113" s="11"/>
      <c r="K113" s="11"/>
      <c r="L113" s="11"/>
      <c r="M113" s="11"/>
      <c r="N113" s="11"/>
      <c r="O113" s="11"/>
      <c r="P113" s="64" t="str">
        <f t="shared" si="4"/>
        <v>Unknown</v>
      </c>
      <c r="Q113" s="11"/>
      <c r="R113" s="11"/>
      <c r="S113" s="64" t="str">
        <f t="shared" si="5"/>
        <v>Unknown</v>
      </c>
      <c r="T113" s="11"/>
      <c r="U113" s="11"/>
      <c r="V113" s="11"/>
    </row>
    <row r="114" spans="1:22" ht="16.5" x14ac:dyDescent="0.3">
      <c r="A114" s="11"/>
      <c r="B114" s="11"/>
      <c r="C114" s="11"/>
      <c r="D114" s="11"/>
      <c r="E114" s="11"/>
      <c r="F114" s="27"/>
      <c r="G114" s="11"/>
      <c r="H114" s="36"/>
      <c r="I114" s="11"/>
      <c r="J114" s="11"/>
      <c r="K114" s="11"/>
      <c r="L114" s="11"/>
      <c r="M114" s="11"/>
      <c r="N114" s="11"/>
      <c r="O114" s="11"/>
      <c r="P114" s="64" t="str">
        <f t="shared" si="4"/>
        <v>Unknown</v>
      </c>
      <c r="Q114" s="11"/>
      <c r="R114" s="11"/>
      <c r="S114" s="64" t="str">
        <f t="shared" si="5"/>
        <v>Unknown</v>
      </c>
      <c r="T114" s="11"/>
      <c r="U114" s="11"/>
      <c r="V114" s="11"/>
    </row>
    <row r="115" spans="1:22" ht="16.5" x14ac:dyDescent="0.3">
      <c r="A115" s="11"/>
      <c r="B115" s="11"/>
      <c r="C115" s="11"/>
      <c r="D115" s="11"/>
      <c r="E115" s="11"/>
      <c r="F115" s="27"/>
      <c r="G115" s="11"/>
      <c r="H115" s="36"/>
      <c r="I115" s="11"/>
      <c r="J115" s="11"/>
      <c r="K115" s="11"/>
      <c r="L115" s="11"/>
      <c r="M115" s="11"/>
      <c r="N115" s="11"/>
      <c r="O115" s="11"/>
      <c r="P115" s="64" t="str">
        <f t="shared" si="4"/>
        <v>Unknown</v>
      </c>
      <c r="Q115" s="11"/>
      <c r="R115" s="11"/>
      <c r="S115" s="64" t="str">
        <f t="shared" si="5"/>
        <v>Unknown</v>
      </c>
      <c r="T115" s="11"/>
      <c r="U115" s="11"/>
      <c r="V115" s="11"/>
    </row>
    <row r="116" spans="1:22" ht="16.5" x14ac:dyDescent="0.3">
      <c r="A116" s="11"/>
      <c r="B116" s="11"/>
      <c r="C116" s="11"/>
      <c r="D116" s="11"/>
      <c r="E116" s="11"/>
      <c r="F116" s="27"/>
      <c r="G116" s="11"/>
      <c r="H116" s="36"/>
      <c r="I116" s="11"/>
      <c r="J116" s="11"/>
      <c r="K116" s="11"/>
      <c r="L116" s="11"/>
      <c r="M116" s="11"/>
      <c r="N116" s="11"/>
      <c r="O116" s="11"/>
      <c r="P116" s="64" t="str">
        <f t="shared" si="4"/>
        <v>Unknown</v>
      </c>
      <c r="Q116" s="11"/>
      <c r="R116" s="11"/>
      <c r="S116" s="64" t="str">
        <f t="shared" si="5"/>
        <v>Unknown</v>
      </c>
      <c r="T116" s="11"/>
      <c r="U116" s="11"/>
      <c r="V116" s="11"/>
    </row>
    <row r="117" spans="1:22" ht="16.5" x14ac:dyDescent="0.3">
      <c r="A117" s="11"/>
      <c r="B117" s="11"/>
      <c r="C117" s="11"/>
      <c r="D117" s="11"/>
      <c r="E117" s="11"/>
      <c r="F117" s="27"/>
      <c r="G117" s="11"/>
      <c r="H117" s="36"/>
      <c r="I117" s="11"/>
      <c r="J117" s="11"/>
      <c r="K117" s="11"/>
      <c r="L117" s="11"/>
      <c r="M117" s="11"/>
      <c r="N117" s="11"/>
      <c r="O117" s="11"/>
      <c r="P117" s="64" t="str">
        <f t="shared" si="4"/>
        <v>Unknown</v>
      </c>
      <c r="Q117" s="11"/>
      <c r="R117" s="11"/>
      <c r="S117" s="64" t="str">
        <f t="shared" si="5"/>
        <v>Unknown</v>
      </c>
      <c r="T117" s="11"/>
      <c r="U117" s="11"/>
      <c r="V117" s="11"/>
    </row>
    <row r="118" spans="1:22" ht="16.5" x14ac:dyDescent="0.3">
      <c r="A118" s="11"/>
      <c r="B118" s="11"/>
      <c r="C118" s="11"/>
      <c r="D118" s="11"/>
      <c r="E118" s="11"/>
      <c r="F118" s="27"/>
      <c r="G118" s="11"/>
      <c r="H118" s="36"/>
      <c r="I118" s="11"/>
      <c r="J118" s="11"/>
      <c r="K118" s="11"/>
      <c r="L118" s="11"/>
      <c r="M118" s="11"/>
      <c r="N118" s="11"/>
      <c r="O118" s="11"/>
      <c r="P118" s="64" t="str">
        <f t="shared" si="4"/>
        <v>Unknown</v>
      </c>
      <c r="Q118" s="11"/>
      <c r="R118" s="11"/>
      <c r="S118" s="64" t="str">
        <f t="shared" si="5"/>
        <v>Unknown</v>
      </c>
      <c r="T118" s="11"/>
      <c r="U118" s="11"/>
      <c r="V118" s="11"/>
    </row>
    <row r="119" spans="1:22" ht="16.5" x14ac:dyDescent="0.3">
      <c r="A119" s="11"/>
      <c r="B119" s="11"/>
      <c r="C119" s="11"/>
      <c r="D119" s="11"/>
      <c r="E119" s="11"/>
      <c r="F119" s="27"/>
      <c r="G119" s="11"/>
      <c r="H119" s="36"/>
      <c r="I119" s="11"/>
      <c r="J119" s="11"/>
      <c r="K119" s="11"/>
      <c r="L119" s="11"/>
      <c r="M119" s="11"/>
      <c r="N119" s="11"/>
      <c r="O119" s="11"/>
      <c r="P119" s="64" t="str">
        <f t="shared" si="4"/>
        <v>Unknown</v>
      </c>
      <c r="Q119" s="11"/>
      <c r="R119" s="11"/>
      <c r="S119" s="64" t="str">
        <f t="shared" si="5"/>
        <v>Unknown</v>
      </c>
      <c r="T119" s="11"/>
      <c r="U119" s="11"/>
      <c r="V119" s="11"/>
    </row>
    <row r="120" spans="1:22" ht="16.5" x14ac:dyDescent="0.3">
      <c r="A120" s="11"/>
      <c r="B120" s="11"/>
      <c r="C120" s="11"/>
      <c r="D120" s="11"/>
      <c r="E120" s="11"/>
      <c r="F120" s="27"/>
      <c r="G120" s="11"/>
      <c r="H120" s="36"/>
      <c r="I120" s="11"/>
      <c r="J120" s="11"/>
      <c r="K120" s="11"/>
      <c r="L120" s="11"/>
      <c r="M120" s="11"/>
      <c r="N120" s="11"/>
      <c r="O120" s="11"/>
      <c r="P120" s="64" t="str">
        <f t="shared" si="4"/>
        <v>Unknown</v>
      </c>
      <c r="Q120" s="11"/>
      <c r="R120" s="11"/>
      <c r="S120" s="64" t="str">
        <f t="shared" si="5"/>
        <v>Unknown</v>
      </c>
      <c r="T120" s="11"/>
      <c r="U120" s="11"/>
      <c r="V120" s="11"/>
    </row>
    <row r="121" spans="1:22" ht="16.5" x14ac:dyDescent="0.3">
      <c r="A121" s="11"/>
      <c r="B121" s="11"/>
      <c r="C121" s="11"/>
      <c r="D121" s="11"/>
      <c r="E121" s="11"/>
      <c r="F121" s="27"/>
      <c r="G121" s="11"/>
      <c r="H121" s="36"/>
      <c r="I121" s="11"/>
      <c r="J121" s="11"/>
      <c r="K121" s="11"/>
      <c r="L121" s="11"/>
      <c r="M121" s="11"/>
      <c r="N121" s="11"/>
      <c r="O121" s="11"/>
      <c r="P121" s="64" t="str">
        <f t="shared" si="4"/>
        <v>Unknown</v>
      </c>
      <c r="Q121" s="11"/>
      <c r="R121" s="11"/>
      <c r="S121" s="64" t="str">
        <f t="shared" si="5"/>
        <v>Unknown</v>
      </c>
      <c r="T121" s="11"/>
      <c r="U121" s="11"/>
      <c r="V121" s="11"/>
    </row>
    <row r="122" spans="1:22" ht="16.5" x14ac:dyDescent="0.3">
      <c r="A122" s="11"/>
      <c r="B122" s="11"/>
      <c r="C122" s="11"/>
      <c r="D122" s="11"/>
      <c r="E122" s="11"/>
      <c r="F122" s="27"/>
      <c r="G122" s="11"/>
      <c r="H122" s="36"/>
      <c r="I122" s="11"/>
      <c r="J122" s="11"/>
      <c r="K122" s="11"/>
      <c r="L122" s="11"/>
      <c r="M122" s="11"/>
      <c r="N122" s="11"/>
      <c r="O122" s="11"/>
      <c r="P122" s="64" t="str">
        <f t="shared" si="4"/>
        <v>Unknown</v>
      </c>
      <c r="Q122" s="11"/>
      <c r="R122" s="11"/>
      <c r="S122" s="64" t="str">
        <f t="shared" si="5"/>
        <v>Unknown</v>
      </c>
      <c r="T122" s="11"/>
      <c r="U122" s="11"/>
      <c r="V122" s="11"/>
    </row>
    <row r="123" spans="1:22" ht="16.5" x14ac:dyDescent="0.3">
      <c r="A123" s="11"/>
      <c r="B123" s="11"/>
      <c r="C123" s="11"/>
      <c r="D123" s="11"/>
      <c r="E123" s="11"/>
      <c r="F123" s="27"/>
      <c r="G123" s="11"/>
      <c r="H123" s="36"/>
      <c r="I123" s="11"/>
      <c r="J123" s="11"/>
      <c r="K123" s="11"/>
      <c r="L123" s="11"/>
      <c r="M123" s="11"/>
      <c r="N123" s="11"/>
      <c r="O123" s="11"/>
      <c r="P123" s="64" t="str">
        <f t="shared" si="4"/>
        <v>Unknown</v>
      </c>
      <c r="Q123" s="11"/>
      <c r="R123" s="11"/>
      <c r="S123" s="64" t="str">
        <f t="shared" si="5"/>
        <v>Unknown</v>
      </c>
      <c r="T123" s="11"/>
      <c r="U123" s="11"/>
      <c r="V123" s="11"/>
    </row>
    <row r="124" spans="1:22" ht="16.5" x14ac:dyDescent="0.3">
      <c r="A124" s="11"/>
      <c r="B124" s="11"/>
      <c r="C124" s="11"/>
      <c r="D124" s="11"/>
      <c r="E124" s="11"/>
      <c r="F124" s="27"/>
      <c r="G124" s="11"/>
      <c r="H124" s="36"/>
      <c r="I124" s="11"/>
      <c r="J124" s="11"/>
      <c r="K124" s="11"/>
      <c r="L124" s="11"/>
      <c r="M124" s="11"/>
      <c r="N124" s="11"/>
      <c r="O124" s="11"/>
      <c r="P124" s="64" t="str">
        <f t="shared" si="4"/>
        <v>Unknown</v>
      </c>
      <c r="Q124" s="11"/>
      <c r="R124" s="11"/>
      <c r="S124" s="64" t="str">
        <f t="shared" si="5"/>
        <v>Unknown</v>
      </c>
      <c r="T124" s="11"/>
      <c r="U124" s="11"/>
      <c r="V124" s="11"/>
    </row>
    <row r="125" spans="1:22" ht="16.5" x14ac:dyDescent="0.3">
      <c r="A125" s="11"/>
      <c r="B125" s="11"/>
      <c r="C125" s="11"/>
      <c r="D125" s="11"/>
      <c r="E125" s="11"/>
      <c r="F125" s="27"/>
      <c r="G125" s="11"/>
      <c r="H125" s="36"/>
      <c r="I125" s="11"/>
      <c r="J125" s="11"/>
      <c r="K125" s="11"/>
      <c r="L125" s="11"/>
      <c r="M125" s="11"/>
      <c r="N125" s="11"/>
      <c r="O125" s="11"/>
      <c r="P125" s="64" t="str">
        <f t="shared" si="4"/>
        <v>Unknown</v>
      </c>
      <c r="Q125" s="11"/>
      <c r="R125" s="11"/>
      <c r="S125" s="64" t="str">
        <f t="shared" si="5"/>
        <v>Unknown</v>
      </c>
      <c r="T125" s="11"/>
      <c r="U125" s="11"/>
      <c r="V125" s="11"/>
    </row>
    <row r="126" spans="1:22" ht="16.5" x14ac:dyDescent="0.3">
      <c r="A126" s="11"/>
      <c r="B126" s="11"/>
      <c r="C126" s="11"/>
      <c r="D126" s="11"/>
      <c r="E126" s="11"/>
      <c r="F126" s="27"/>
      <c r="G126" s="11"/>
      <c r="H126" s="36"/>
      <c r="I126" s="11"/>
      <c r="J126" s="11"/>
      <c r="K126" s="11"/>
      <c r="L126" s="11"/>
      <c r="M126" s="11"/>
      <c r="N126" s="11"/>
      <c r="O126" s="11"/>
      <c r="P126" s="64" t="str">
        <f t="shared" si="4"/>
        <v>Unknown</v>
      </c>
      <c r="Q126" s="11"/>
      <c r="R126" s="11"/>
      <c r="S126" s="64" t="str">
        <f t="shared" si="5"/>
        <v>Unknown</v>
      </c>
      <c r="T126" s="11"/>
      <c r="U126" s="11"/>
      <c r="V126" s="11"/>
    </row>
    <row r="127" spans="1:22" ht="16.5" x14ac:dyDescent="0.3">
      <c r="A127" s="11"/>
      <c r="B127" s="11"/>
      <c r="C127" s="11"/>
      <c r="D127" s="11"/>
      <c r="E127" s="11"/>
      <c r="F127" s="27"/>
      <c r="G127" s="11"/>
      <c r="H127" s="36"/>
      <c r="I127" s="11"/>
      <c r="J127" s="11"/>
      <c r="K127" s="11"/>
      <c r="L127" s="11"/>
      <c r="M127" s="11"/>
      <c r="N127" s="11"/>
      <c r="O127" s="11"/>
      <c r="P127" s="64" t="str">
        <f t="shared" si="4"/>
        <v>Unknown</v>
      </c>
      <c r="Q127" s="11"/>
      <c r="R127" s="11"/>
      <c r="S127" s="64" t="str">
        <f t="shared" si="5"/>
        <v>Unknown</v>
      </c>
      <c r="T127" s="11"/>
      <c r="U127" s="11"/>
      <c r="V127" s="11"/>
    </row>
    <row r="128" spans="1:22" ht="16.5" x14ac:dyDescent="0.3">
      <c r="A128" s="11"/>
      <c r="B128" s="11"/>
      <c r="C128" s="11"/>
      <c r="D128" s="11"/>
      <c r="E128" s="11"/>
      <c r="F128" s="27"/>
      <c r="G128" s="11"/>
      <c r="H128" s="36"/>
      <c r="I128" s="11"/>
      <c r="J128" s="11"/>
      <c r="K128" s="11"/>
      <c r="L128" s="11"/>
      <c r="M128" s="11"/>
      <c r="N128" s="11"/>
      <c r="O128" s="11"/>
      <c r="P128" s="64" t="str">
        <f t="shared" si="4"/>
        <v>Unknown</v>
      </c>
      <c r="Q128" s="11"/>
      <c r="R128" s="11"/>
      <c r="S128" s="64" t="str">
        <f t="shared" si="5"/>
        <v>Unknown</v>
      </c>
      <c r="T128" s="11"/>
      <c r="U128" s="11"/>
      <c r="V128" s="11"/>
    </row>
    <row r="129" spans="1:22" ht="16.5" x14ac:dyDescent="0.3">
      <c r="A129" s="11"/>
      <c r="B129" s="11"/>
      <c r="C129" s="11"/>
      <c r="D129" s="11"/>
      <c r="E129" s="11"/>
      <c r="F129" s="27"/>
      <c r="G129" s="11"/>
      <c r="H129" s="36"/>
      <c r="I129" s="11"/>
      <c r="J129" s="11"/>
      <c r="K129" s="11"/>
      <c r="L129" s="11"/>
      <c r="M129" s="11"/>
      <c r="N129" s="11"/>
      <c r="O129" s="11"/>
      <c r="P129" s="64" t="str">
        <f t="shared" si="4"/>
        <v>Unknown</v>
      </c>
      <c r="Q129" s="11"/>
      <c r="R129" s="11"/>
      <c r="S129" s="64" t="str">
        <f t="shared" si="5"/>
        <v>Unknown</v>
      </c>
      <c r="T129" s="11"/>
      <c r="U129" s="11"/>
      <c r="V129" s="11"/>
    </row>
    <row r="130" spans="1:22" ht="16.5" x14ac:dyDescent="0.3">
      <c r="A130" s="11"/>
      <c r="B130" s="11"/>
      <c r="C130" s="11"/>
      <c r="D130" s="11"/>
      <c r="E130" s="11"/>
      <c r="F130" s="27"/>
      <c r="G130" s="11"/>
      <c r="H130" s="36"/>
      <c r="I130" s="11"/>
      <c r="J130" s="11"/>
      <c r="K130" s="11"/>
      <c r="L130" s="11"/>
      <c r="M130" s="11"/>
      <c r="N130" s="11"/>
      <c r="O130" s="11"/>
      <c r="P130" s="64" t="str">
        <f t="shared" si="4"/>
        <v>Unknown</v>
      </c>
      <c r="Q130" s="11"/>
      <c r="R130" s="11"/>
      <c r="S130" s="64" t="str">
        <f t="shared" si="5"/>
        <v>Unknown</v>
      </c>
      <c r="T130" s="11"/>
      <c r="U130" s="11"/>
      <c r="V130" s="11"/>
    </row>
    <row r="131" spans="1:22" ht="16.5" x14ac:dyDescent="0.3">
      <c r="A131" s="11"/>
      <c r="B131" s="11"/>
      <c r="C131" s="11"/>
      <c r="D131" s="11"/>
      <c r="E131" s="11"/>
      <c r="F131" s="27"/>
      <c r="G131" s="11"/>
      <c r="H131" s="36"/>
      <c r="I131" s="11"/>
      <c r="J131" s="11"/>
      <c r="K131" s="11"/>
      <c r="L131" s="11"/>
      <c r="M131" s="11"/>
      <c r="N131" s="11"/>
      <c r="O131" s="11"/>
      <c r="P131" s="64" t="str">
        <f t="shared" si="4"/>
        <v>Unknown</v>
      </c>
      <c r="Q131" s="11"/>
      <c r="R131" s="11"/>
      <c r="S131" s="64" t="str">
        <f t="shared" si="5"/>
        <v>Unknown</v>
      </c>
      <c r="T131" s="11"/>
      <c r="U131" s="11"/>
      <c r="V131" s="11"/>
    </row>
    <row r="132" spans="1:22" ht="16.5" x14ac:dyDescent="0.3">
      <c r="A132" s="11"/>
      <c r="B132" s="11"/>
      <c r="C132" s="11"/>
      <c r="D132" s="11"/>
      <c r="E132" s="11"/>
      <c r="F132" s="27"/>
      <c r="G132" s="11"/>
      <c r="H132" s="36"/>
      <c r="I132" s="11"/>
      <c r="J132" s="11"/>
      <c r="K132" s="11"/>
      <c r="L132" s="11"/>
      <c r="M132" s="11"/>
      <c r="N132" s="11"/>
      <c r="O132" s="11"/>
      <c r="P132" s="64" t="str">
        <f t="shared" si="4"/>
        <v>Unknown</v>
      </c>
      <c r="Q132" s="11"/>
      <c r="R132" s="11"/>
      <c r="S132" s="64" t="str">
        <f t="shared" si="5"/>
        <v>Unknown</v>
      </c>
      <c r="T132" s="11"/>
      <c r="U132" s="11"/>
      <c r="V132" s="11"/>
    </row>
    <row r="133" spans="1:22" ht="16.5" x14ac:dyDescent="0.3">
      <c r="A133" s="11"/>
      <c r="B133" s="11"/>
      <c r="C133" s="11"/>
      <c r="D133" s="11"/>
      <c r="E133" s="11"/>
      <c r="F133" s="27"/>
      <c r="G133" s="11"/>
      <c r="H133" s="36"/>
      <c r="I133" s="11"/>
      <c r="J133" s="11"/>
      <c r="K133" s="11"/>
      <c r="L133" s="11"/>
      <c r="M133" s="11"/>
      <c r="N133" s="11"/>
      <c r="O133" s="11"/>
      <c r="P133" s="64" t="str">
        <f t="shared" si="4"/>
        <v>Unknown</v>
      </c>
      <c r="Q133" s="11"/>
      <c r="R133" s="11"/>
      <c r="S133" s="64" t="str">
        <f t="shared" si="5"/>
        <v>Unknown</v>
      </c>
      <c r="T133" s="11"/>
      <c r="U133" s="11"/>
      <c r="V133" s="11"/>
    </row>
    <row r="134" spans="1:22" ht="16.5" x14ac:dyDescent="0.3">
      <c r="A134" s="11"/>
      <c r="B134" s="11"/>
      <c r="C134" s="11"/>
      <c r="D134" s="11"/>
      <c r="E134" s="11"/>
      <c r="F134" s="27"/>
      <c r="G134" s="11"/>
      <c r="H134" s="36"/>
      <c r="I134" s="11"/>
      <c r="J134" s="11"/>
      <c r="K134" s="11"/>
      <c r="L134" s="11"/>
      <c r="M134" s="11"/>
      <c r="N134" s="11"/>
      <c r="O134" s="11"/>
      <c r="P134" s="64" t="str">
        <f t="shared" si="4"/>
        <v>Unknown</v>
      </c>
      <c r="Q134" s="11"/>
      <c r="R134" s="11"/>
      <c r="S134" s="64" t="str">
        <f t="shared" si="5"/>
        <v>Unknown</v>
      </c>
      <c r="T134" s="11"/>
      <c r="U134" s="11"/>
      <c r="V134" s="11"/>
    </row>
    <row r="135" spans="1:22" ht="16.5" x14ac:dyDescent="0.3">
      <c r="A135" s="11"/>
      <c r="B135" s="11"/>
      <c r="C135" s="11"/>
      <c r="D135" s="11"/>
      <c r="E135" s="11"/>
      <c r="F135" s="27"/>
      <c r="G135" s="11"/>
      <c r="H135" s="36"/>
      <c r="I135" s="11"/>
      <c r="J135" s="11"/>
      <c r="K135" s="11"/>
      <c r="L135" s="11"/>
      <c r="M135" s="11"/>
      <c r="N135" s="11"/>
      <c r="O135" s="11"/>
      <c r="P135" s="64" t="str">
        <f t="shared" si="4"/>
        <v>Unknown</v>
      </c>
      <c r="Q135" s="11"/>
      <c r="R135" s="11"/>
      <c r="S135" s="64" t="str">
        <f t="shared" si="5"/>
        <v>Unknown</v>
      </c>
      <c r="T135" s="11"/>
      <c r="U135" s="11"/>
      <c r="V135" s="11"/>
    </row>
    <row r="136" spans="1:22" ht="16.5" x14ac:dyDescent="0.3">
      <c r="A136" s="11"/>
      <c r="B136" s="11"/>
      <c r="C136" s="11"/>
      <c r="D136" s="11"/>
      <c r="E136" s="11"/>
      <c r="F136" s="27"/>
      <c r="G136" s="11"/>
      <c r="H136" s="36"/>
      <c r="I136" s="11"/>
      <c r="J136" s="11"/>
      <c r="K136" s="11"/>
      <c r="L136" s="11"/>
      <c r="M136" s="11"/>
      <c r="N136" s="11"/>
      <c r="O136" s="11"/>
      <c r="P136" s="64" t="str">
        <f t="shared" si="4"/>
        <v>Unknown</v>
      </c>
      <c r="Q136" s="11"/>
      <c r="R136" s="11"/>
      <c r="S136" s="64" t="str">
        <f t="shared" si="5"/>
        <v>Unknown</v>
      </c>
      <c r="T136" s="11"/>
      <c r="U136" s="11"/>
      <c r="V136" s="11"/>
    </row>
    <row r="137" spans="1:22" ht="16.5" x14ac:dyDescent="0.3">
      <c r="A137" s="11"/>
      <c r="B137" s="11"/>
      <c r="C137" s="11"/>
      <c r="D137" s="11"/>
      <c r="E137" s="11"/>
      <c r="F137" s="27"/>
      <c r="G137" s="11"/>
      <c r="H137" s="36"/>
      <c r="I137" s="11"/>
      <c r="J137" s="11"/>
      <c r="K137" s="11"/>
      <c r="L137" s="11"/>
      <c r="M137" s="11"/>
      <c r="N137" s="11"/>
      <c r="O137" s="11"/>
      <c r="P137" s="64" t="str">
        <f t="shared" si="4"/>
        <v>Unknown</v>
      </c>
      <c r="Q137" s="11"/>
      <c r="R137" s="11"/>
      <c r="S137" s="64" t="str">
        <f t="shared" si="5"/>
        <v>Unknown</v>
      </c>
      <c r="T137" s="11"/>
      <c r="U137" s="11"/>
      <c r="V137" s="11"/>
    </row>
    <row r="138" spans="1:22" ht="16.5" x14ac:dyDescent="0.3">
      <c r="A138" s="11"/>
      <c r="B138" s="11"/>
      <c r="C138" s="11"/>
      <c r="D138" s="11"/>
      <c r="E138" s="11"/>
      <c r="F138" s="27"/>
      <c r="G138" s="11"/>
      <c r="H138" s="36"/>
      <c r="I138" s="11"/>
      <c r="J138" s="11"/>
      <c r="K138" s="11"/>
      <c r="L138" s="11"/>
      <c r="M138" s="11"/>
      <c r="N138" s="11"/>
      <c r="O138" s="11"/>
      <c r="P138" s="64" t="str">
        <f t="shared" si="4"/>
        <v>Unknown</v>
      </c>
      <c r="Q138" s="11"/>
      <c r="R138" s="11"/>
      <c r="S138" s="64" t="str">
        <f t="shared" si="5"/>
        <v>Unknown</v>
      </c>
      <c r="T138" s="11"/>
      <c r="U138" s="11"/>
      <c r="V138" s="11"/>
    </row>
    <row r="139" spans="1:22" ht="16.5" x14ac:dyDescent="0.3">
      <c r="A139" s="11"/>
      <c r="B139" s="11"/>
      <c r="C139" s="11"/>
      <c r="D139" s="11"/>
      <c r="E139" s="11"/>
      <c r="F139" s="27"/>
      <c r="G139" s="11"/>
      <c r="H139" s="36"/>
      <c r="I139" s="11"/>
      <c r="J139" s="11"/>
      <c r="K139" s="11"/>
      <c r="L139" s="11"/>
      <c r="M139" s="11"/>
      <c r="N139" s="11"/>
      <c r="O139" s="11"/>
      <c r="P139" s="64" t="str">
        <f t="shared" si="4"/>
        <v>Unknown</v>
      </c>
      <c r="Q139" s="11"/>
      <c r="R139" s="11"/>
      <c r="S139" s="64" t="str">
        <f t="shared" si="5"/>
        <v>Unknown</v>
      </c>
      <c r="T139" s="11"/>
      <c r="U139" s="11"/>
      <c r="V139" s="11"/>
    </row>
    <row r="140" spans="1:22" ht="16.5" x14ac:dyDescent="0.3">
      <c r="A140" s="11"/>
      <c r="B140" s="11"/>
      <c r="C140" s="11"/>
      <c r="D140" s="11"/>
      <c r="E140" s="11"/>
      <c r="F140" s="27"/>
      <c r="G140" s="11"/>
      <c r="H140" s="36"/>
      <c r="I140" s="11"/>
      <c r="J140" s="11"/>
      <c r="K140" s="11"/>
      <c r="L140" s="11"/>
      <c r="M140" s="11"/>
      <c r="N140" s="11"/>
      <c r="O140" s="11"/>
      <c r="P140" s="64" t="str">
        <f t="shared" si="4"/>
        <v>Unknown</v>
      </c>
      <c r="Q140" s="11"/>
      <c r="R140" s="11"/>
      <c r="S140" s="64" t="str">
        <f t="shared" si="5"/>
        <v>Unknown</v>
      </c>
      <c r="T140" s="11"/>
      <c r="U140" s="11"/>
      <c r="V140" s="11"/>
    </row>
    <row r="141" spans="1:22" ht="16.5" x14ac:dyDescent="0.3">
      <c r="A141" s="11"/>
      <c r="B141" s="11"/>
      <c r="C141" s="11"/>
      <c r="D141" s="11"/>
      <c r="E141" s="11"/>
      <c r="F141" s="27"/>
      <c r="G141" s="11"/>
      <c r="H141" s="36"/>
      <c r="I141" s="11"/>
      <c r="J141" s="11"/>
      <c r="K141" s="11"/>
      <c r="L141" s="11"/>
      <c r="M141" s="11"/>
      <c r="N141" s="11"/>
      <c r="O141" s="11"/>
      <c r="P141" s="64" t="str">
        <f t="shared" si="4"/>
        <v>Unknown</v>
      </c>
      <c r="Q141" s="11"/>
      <c r="R141" s="11"/>
      <c r="S141" s="64" t="str">
        <f t="shared" si="5"/>
        <v>Unknown</v>
      </c>
      <c r="T141" s="11"/>
      <c r="U141" s="11"/>
      <c r="V141" s="11"/>
    </row>
    <row r="142" spans="1:22" ht="16.5" x14ac:dyDescent="0.3">
      <c r="A142" s="11"/>
      <c r="B142" s="11"/>
      <c r="C142" s="11"/>
      <c r="D142" s="11"/>
      <c r="E142" s="11"/>
      <c r="F142" s="27"/>
      <c r="G142" s="11"/>
      <c r="H142" s="36"/>
      <c r="I142" s="11"/>
      <c r="J142" s="11"/>
      <c r="K142" s="11"/>
      <c r="L142" s="11"/>
      <c r="M142" s="11"/>
      <c r="N142" s="11"/>
      <c r="O142" s="11"/>
      <c r="P142" s="64" t="str">
        <f t="shared" si="4"/>
        <v>Unknown</v>
      </c>
      <c r="Q142" s="11"/>
      <c r="R142" s="11"/>
      <c r="S142" s="64" t="str">
        <f t="shared" si="5"/>
        <v>Unknown</v>
      </c>
      <c r="T142" s="11"/>
      <c r="U142" s="11"/>
      <c r="V142" s="11"/>
    </row>
    <row r="143" spans="1:22" ht="16.5" x14ac:dyDescent="0.3">
      <c r="A143" s="11"/>
      <c r="B143" s="11"/>
      <c r="C143" s="11"/>
      <c r="D143" s="11"/>
      <c r="E143" s="11"/>
      <c r="F143" s="27"/>
      <c r="G143" s="11"/>
      <c r="H143" s="36"/>
      <c r="I143" s="11"/>
      <c r="J143" s="11"/>
      <c r="K143" s="11"/>
      <c r="L143" s="11"/>
      <c r="M143" s="11"/>
      <c r="N143" s="11"/>
      <c r="O143" s="11"/>
      <c r="P143" s="64" t="str">
        <f t="shared" si="4"/>
        <v>Unknown</v>
      </c>
      <c r="Q143" s="11"/>
      <c r="R143" s="11"/>
      <c r="S143" s="64" t="str">
        <f t="shared" si="5"/>
        <v>Unknown</v>
      </c>
      <c r="T143" s="11"/>
      <c r="U143" s="11"/>
      <c r="V143" s="11"/>
    </row>
    <row r="144" spans="1:22" ht="16.5" x14ac:dyDescent="0.3">
      <c r="A144" s="11"/>
      <c r="B144" s="11"/>
      <c r="C144" s="11"/>
      <c r="D144" s="11"/>
      <c r="E144" s="11"/>
      <c r="F144" s="27"/>
      <c r="G144" s="11"/>
      <c r="H144" s="36"/>
      <c r="I144" s="11"/>
      <c r="J144" s="11"/>
      <c r="K144" s="11"/>
      <c r="L144" s="11"/>
      <c r="M144" s="11"/>
      <c r="N144" s="11"/>
      <c r="O144" s="11"/>
      <c r="P144" s="64" t="str">
        <f t="shared" si="4"/>
        <v>Unknown</v>
      </c>
      <c r="Q144" s="11"/>
      <c r="R144" s="11"/>
      <c r="S144" s="64" t="str">
        <f t="shared" si="5"/>
        <v>Unknown</v>
      </c>
      <c r="T144" s="11"/>
      <c r="U144" s="11"/>
      <c r="V144" s="11"/>
    </row>
    <row r="145" spans="1:22" ht="16.5" x14ac:dyDescent="0.3">
      <c r="A145" s="11"/>
      <c r="B145" s="11"/>
      <c r="C145" s="11"/>
      <c r="D145" s="11"/>
      <c r="E145" s="11"/>
      <c r="F145" s="27"/>
      <c r="G145" s="11"/>
      <c r="H145" s="36"/>
      <c r="I145" s="11"/>
      <c r="J145" s="11"/>
      <c r="K145" s="11"/>
      <c r="L145" s="11"/>
      <c r="M145" s="11"/>
      <c r="N145" s="11"/>
      <c r="O145" s="11"/>
      <c r="P145" s="64" t="str">
        <f t="shared" si="4"/>
        <v>Unknown</v>
      </c>
      <c r="Q145" s="11"/>
      <c r="R145" s="11"/>
      <c r="S145" s="64" t="str">
        <f t="shared" si="5"/>
        <v>Unknown</v>
      </c>
      <c r="T145" s="11"/>
      <c r="U145" s="11"/>
      <c r="V145" s="11"/>
    </row>
    <row r="146" spans="1:22" ht="16.5" x14ac:dyDescent="0.3">
      <c r="A146" s="11"/>
      <c r="B146" s="11"/>
      <c r="C146" s="11"/>
      <c r="D146" s="11"/>
      <c r="E146" s="11"/>
      <c r="F146" s="27"/>
      <c r="G146" s="11"/>
      <c r="H146" s="36"/>
      <c r="I146" s="11"/>
      <c r="J146" s="11"/>
      <c r="K146" s="11"/>
      <c r="L146" s="11"/>
      <c r="M146" s="11"/>
      <c r="N146" s="11"/>
      <c r="O146" s="11"/>
      <c r="P146" s="64" t="str">
        <f t="shared" si="4"/>
        <v>Unknown</v>
      </c>
      <c r="Q146" s="11"/>
      <c r="R146" s="11"/>
      <c r="S146" s="64" t="str">
        <f t="shared" si="5"/>
        <v>Unknown</v>
      </c>
      <c r="T146" s="11"/>
      <c r="U146" s="11"/>
      <c r="V146" s="11"/>
    </row>
    <row r="147" spans="1:22" ht="16.5" x14ac:dyDescent="0.3">
      <c r="A147" s="11"/>
      <c r="B147" s="11"/>
      <c r="C147" s="11"/>
      <c r="D147" s="11"/>
      <c r="E147" s="11"/>
      <c r="F147" s="27"/>
      <c r="G147" s="11"/>
      <c r="H147" s="36"/>
      <c r="I147" s="11"/>
      <c r="J147" s="11"/>
      <c r="K147" s="11"/>
      <c r="L147" s="11"/>
      <c r="M147" s="11"/>
      <c r="N147" s="11"/>
      <c r="O147" s="11"/>
      <c r="P147" s="64" t="str">
        <f t="shared" si="4"/>
        <v>Unknown</v>
      </c>
      <c r="Q147" s="11"/>
      <c r="R147" s="11"/>
      <c r="S147" s="64" t="str">
        <f t="shared" si="5"/>
        <v>Unknown</v>
      </c>
      <c r="T147" s="11"/>
      <c r="U147" s="11"/>
      <c r="V147" s="11"/>
    </row>
    <row r="148" spans="1:22" ht="16.5" x14ac:dyDescent="0.3">
      <c r="A148" s="11"/>
      <c r="B148" s="11"/>
      <c r="C148" s="11"/>
      <c r="D148" s="11"/>
      <c r="E148" s="11"/>
      <c r="F148" s="27"/>
      <c r="G148" s="11"/>
      <c r="H148" s="36"/>
      <c r="I148" s="11"/>
      <c r="J148" s="11"/>
      <c r="K148" s="11"/>
      <c r="L148" s="11"/>
      <c r="M148" s="11"/>
      <c r="N148" s="11"/>
      <c r="O148" s="11"/>
      <c r="P148" s="64" t="str">
        <f t="shared" si="4"/>
        <v>Unknown</v>
      </c>
      <c r="Q148" s="11"/>
      <c r="R148" s="11"/>
      <c r="S148" s="64" t="str">
        <f t="shared" si="5"/>
        <v>Unknown</v>
      </c>
      <c r="T148" s="11"/>
      <c r="U148" s="11"/>
      <c r="V148" s="11"/>
    </row>
    <row r="149" spans="1:22" ht="16.5" x14ac:dyDescent="0.3">
      <c r="A149" s="11"/>
      <c r="B149" s="11"/>
      <c r="C149" s="11"/>
      <c r="D149" s="11"/>
      <c r="E149" s="11"/>
      <c r="F149" s="27"/>
      <c r="G149" s="11"/>
      <c r="H149" s="36"/>
      <c r="I149" s="11"/>
      <c r="J149" s="11"/>
      <c r="K149" s="11"/>
      <c r="L149" s="11"/>
      <c r="M149" s="11"/>
      <c r="N149" s="11"/>
      <c r="O149" s="11"/>
      <c r="P149" s="64" t="str">
        <f t="shared" si="4"/>
        <v>Unknown</v>
      </c>
      <c r="Q149" s="11"/>
      <c r="R149" s="11"/>
      <c r="S149" s="64" t="str">
        <f t="shared" si="5"/>
        <v>Unknown</v>
      </c>
      <c r="T149" s="11"/>
      <c r="U149" s="11"/>
      <c r="V149" s="11"/>
    </row>
    <row r="150" spans="1:22" ht="16.5" x14ac:dyDescent="0.3">
      <c r="A150" s="11"/>
      <c r="B150" s="11"/>
      <c r="C150" s="11"/>
      <c r="D150" s="11"/>
      <c r="E150" s="11"/>
      <c r="F150" s="27"/>
      <c r="G150" s="11"/>
      <c r="H150" s="36"/>
      <c r="I150" s="11"/>
      <c r="J150" s="11"/>
      <c r="K150" s="11"/>
      <c r="L150" s="11"/>
      <c r="M150" s="11"/>
      <c r="N150" s="11"/>
      <c r="O150" s="11"/>
      <c r="P150" s="64" t="str">
        <f t="shared" si="4"/>
        <v>Unknown</v>
      </c>
      <c r="Q150" s="11"/>
      <c r="R150" s="11"/>
      <c r="S150" s="64" t="str">
        <f t="shared" si="5"/>
        <v>Unknown</v>
      </c>
      <c r="T150" s="11"/>
      <c r="U150" s="11"/>
      <c r="V150" s="11"/>
    </row>
    <row r="151" spans="1:22" ht="16.5" x14ac:dyDescent="0.3">
      <c r="A151" s="11"/>
      <c r="B151" s="11"/>
      <c r="C151" s="11"/>
      <c r="D151" s="11"/>
      <c r="E151" s="11"/>
      <c r="F151" s="27"/>
      <c r="G151" s="11"/>
      <c r="H151" s="36"/>
      <c r="I151" s="11"/>
      <c r="J151" s="11"/>
      <c r="K151" s="11"/>
      <c r="L151" s="11"/>
      <c r="M151" s="11"/>
      <c r="N151" s="11"/>
      <c r="O151" s="11"/>
      <c r="P151" s="64" t="str">
        <f t="shared" si="4"/>
        <v>Unknown</v>
      </c>
      <c r="Q151" s="11"/>
      <c r="R151" s="11"/>
      <c r="S151" s="64" t="str">
        <f t="shared" si="5"/>
        <v>Unknown</v>
      </c>
      <c r="T151" s="11"/>
      <c r="U151" s="11"/>
      <c r="V151" s="11"/>
    </row>
    <row r="152" spans="1:22" ht="16.5" x14ac:dyDescent="0.3">
      <c r="A152" s="11"/>
      <c r="B152" s="11"/>
      <c r="C152" s="11"/>
      <c r="D152" s="11"/>
      <c r="E152" s="11"/>
      <c r="F152" s="27"/>
      <c r="G152" s="11"/>
      <c r="H152" s="36"/>
      <c r="I152" s="11"/>
      <c r="J152" s="11"/>
      <c r="K152" s="11"/>
      <c r="L152" s="11"/>
      <c r="M152" s="11"/>
      <c r="N152" s="11"/>
      <c r="O152" s="11"/>
      <c r="P152" s="64" t="str">
        <f t="shared" si="4"/>
        <v>Unknown</v>
      </c>
      <c r="Q152" s="11"/>
      <c r="R152" s="11"/>
      <c r="S152" s="64" t="str">
        <f t="shared" si="5"/>
        <v>Unknown</v>
      </c>
      <c r="T152" s="11"/>
      <c r="U152" s="11"/>
      <c r="V152" s="11"/>
    </row>
    <row r="153" spans="1:22" ht="16.5" x14ac:dyDescent="0.3">
      <c r="A153" s="11"/>
      <c r="B153" s="11"/>
      <c r="C153" s="11"/>
      <c r="D153" s="11"/>
      <c r="E153" s="11"/>
      <c r="F153" s="27"/>
      <c r="G153" s="11"/>
      <c r="H153" s="36"/>
      <c r="I153" s="11"/>
      <c r="J153" s="11"/>
      <c r="K153" s="11"/>
      <c r="L153" s="11"/>
      <c r="M153" s="11"/>
      <c r="N153" s="11"/>
      <c r="O153" s="11"/>
      <c r="P153" s="64" t="str">
        <f t="shared" si="4"/>
        <v>Unknown</v>
      </c>
      <c r="Q153" s="11"/>
      <c r="R153" s="11"/>
      <c r="S153" s="64" t="str">
        <f t="shared" si="5"/>
        <v>Unknown</v>
      </c>
      <c r="T153" s="11"/>
      <c r="U153" s="11"/>
      <c r="V153" s="11"/>
    </row>
    <row r="154" spans="1:22" ht="16.5" x14ac:dyDescent="0.3">
      <c r="A154" s="11"/>
      <c r="B154" s="11"/>
      <c r="C154" s="11"/>
      <c r="D154" s="11"/>
      <c r="E154" s="11"/>
      <c r="F154" s="27"/>
      <c r="G154" s="11"/>
      <c r="H154" s="36"/>
      <c r="I154" s="11"/>
      <c r="J154" s="11"/>
      <c r="K154" s="11"/>
      <c r="L154" s="11"/>
      <c r="M154" s="11"/>
      <c r="N154" s="11"/>
      <c r="O154" s="11"/>
      <c r="P154" s="64" t="str">
        <f t="shared" ref="P154:P217" si="6">IF(ISBLANK(O154),"Unknown",IF(ISBLANK(N154),"Unknown",IF(O154&gt;N154,"Improved",IF(O154&lt;N154,"Decreased",IF(O154=N154,"Maintained")))))</f>
        <v>Unknown</v>
      </c>
      <c r="Q154" s="11"/>
      <c r="R154" s="11"/>
      <c r="S154" s="64" t="str">
        <f t="shared" ref="S154:S217" si="7">IF(ISBLANK(R154),"Unknown",IF(ISBLANK(Q154),"Unknown",IF(R154&gt;Q154,"Improved",IF(R154&lt;Q154,"Decreased",IF(R154=Q154,"Maintained")))))</f>
        <v>Unknown</v>
      </c>
      <c r="T154" s="11"/>
      <c r="U154" s="11"/>
      <c r="V154" s="11"/>
    </row>
    <row r="155" spans="1:22" ht="16.5" x14ac:dyDescent="0.3">
      <c r="A155" s="11"/>
      <c r="B155" s="11"/>
      <c r="C155" s="11"/>
      <c r="D155" s="11"/>
      <c r="E155" s="11"/>
      <c r="F155" s="27"/>
      <c r="G155" s="11"/>
      <c r="H155" s="36"/>
      <c r="I155" s="11"/>
      <c r="J155" s="11"/>
      <c r="K155" s="11"/>
      <c r="L155" s="11"/>
      <c r="M155" s="11"/>
      <c r="N155" s="11"/>
      <c r="O155" s="11"/>
      <c r="P155" s="64" t="str">
        <f t="shared" si="6"/>
        <v>Unknown</v>
      </c>
      <c r="Q155" s="11"/>
      <c r="R155" s="11"/>
      <c r="S155" s="64" t="str">
        <f t="shared" si="7"/>
        <v>Unknown</v>
      </c>
      <c r="T155" s="11"/>
      <c r="U155" s="11"/>
      <c r="V155" s="11"/>
    </row>
    <row r="156" spans="1:22" ht="16.5" x14ac:dyDescent="0.3">
      <c r="A156" s="11"/>
      <c r="B156" s="11"/>
      <c r="C156" s="11"/>
      <c r="D156" s="11"/>
      <c r="E156" s="11"/>
      <c r="F156" s="27"/>
      <c r="G156" s="11"/>
      <c r="H156" s="36"/>
      <c r="I156" s="11"/>
      <c r="J156" s="11"/>
      <c r="K156" s="11"/>
      <c r="L156" s="11"/>
      <c r="M156" s="11"/>
      <c r="N156" s="11"/>
      <c r="O156" s="11"/>
      <c r="P156" s="64" t="str">
        <f t="shared" si="6"/>
        <v>Unknown</v>
      </c>
      <c r="Q156" s="11"/>
      <c r="R156" s="11"/>
      <c r="S156" s="64" t="str">
        <f t="shared" si="7"/>
        <v>Unknown</v>
      </c>
      <c r="T156" s="11"/>
      <c r="U156" s="11"/>
      <c r="V156" s="11"/>
    </row>
    <row r="157" spans="1:22" ht="16.5" x14ac:dyDescent="0.3">
      <c r="A157" s="11"/>
      <c r="B157" s="11"/>
      <c r="C157" s="11"/>
      <c r="D157" s="11"/>
      <c r="E157" s="11"/>
      <c r="F157" s="27"/>
      <c r="G157" s="11"/>
      <c r="H157" s="36"/>
      <c r="I157" s="11"/>
      <c r="J157" s="11"/>
      <c r="K157" s="11"/>
      <c r="L157" s="11"/>
      <c r="M157" s="11"/>
      <c r="N157" s="11"/>
      <c r="O157" s="11"/>
      <c r="P157" s="64" t="str">
        <f t="shared" si="6"/>
        <v>Unknown</v>
      </c>
      <c r="Q157" s="11"/>
      <c r="R157" s="11"/>
      <c r="S157" s="64" t="str">
        <f t="shared" si="7"/>
        <v>Unknown</v>
      </c>
      <c r="T157" s="11"/>
      <c r="U157" s="11"/>
      <c r="V157" s="11"/>
    </row>
    <row r="158" spans="1:22" ht="16.5" x14ac:dyDescent="0.3">
      <c r="A158" s="11"/>
      <c r="B158" s="11"/>
      <c r="C158" s="11"/>
      <c r="D158" s="11"/>
      <c r="E158" s="11"/>
      <c r="F158" s="27"/>
      <c r="G158" s="11"/>
      <c r="H158" s="36"/>
      <c r="I158" s="11"/>
      <c r="J158" s="11"/>
      <c r="K158" s="11"/>
      <c r="L158" s="11"/>
      <c r="M158" s="11"/>
      <c r="N158" s="11"/>
      <c r="O158" s="11"/>
      <c r="P158" s="64" t="str">
        <f t="shared" si="6"/>
        <v>Unknown</v>
      </c>
      <c r="Q158" s="11"/>
      <c r="R158" s="11"/>
      <c r="S158" s="64" t="str">
        <f t="shared" si="7"/>
        <v>Unknown</v>
      </c>
      <c r="T158" s="11"/>
      <c r="U158" s="11"/>
      <c r="V158" s="11"/>
    </row>
    <row r="159" spans="1:22" ht="16.5" x14ac:dyDescent="0.3">
      <c r="A159" s="11"/>
      <c r="B159" s="11"/>
      <c r="C159" s="11"/>
      <c r="D159" s="11"/>
      <c r="E159" s="11"/>
      <c r="F159" s="27"/>
      <c r="G159" s="11"/>
      <c r="H159" s="36"/>
      <c r="I159" s="11"/>
      <c r="J159" s="11"/>
      <c r="K159" s="11"/>
      <c r="L159" s="11"/>
      <c r="M159" s="11"/>
      <c r="N159" s="11"/>
      <c r="O159" s="11"/>
      <c r="P159" s="64" t="str">
        <f t="shared" si="6"/>
        <v>Unknown</v>
      </c>
      <c r="Q159" s="11"/>
      <c r="R159" s="11"/>
      <c r="S159" s="64" t="str">
        <f t="shared" si="7"/>
        <v>Unknown</v>
      </c>
      <c r="T159" s="11"/>
      <c r="U159" s="11"/>
      <c r="V159" s="11"/>
    </row>
    <row r="160" spans="1:22" ht="16.5" x14ac:dyDescent="0.3">
      <c r="A160" s="11"/>
      <c r="B160" s="11"/>
      <c r="C160" s="11"/>
      <c r="D160" s="11"/>
      <c r="E160" s="11"/>
      <c r="F160" s="27"/>
      <c r="G160" s="11"/>
      <c r="H160" s="36"/>
      <c r="I160" s="11"/>
      <c r="J160" s="11"/>
      <c r="K160" s="11"/>
      <c r="L160" s="11"/>
      <c r="M160" s="11"/>
      <c r="N160" s="11"/>
      <c r="O160" s="11"/>
      <c r="P160" s="64" t="str">
        <f t="shared" si="6"/>
        <v>Unknown</v>
      </c>
      <c r="Q160" s="11"/>
      <c r="R160" s="11"/>
      <c r="S160" s="64" t="str">
        <f t="shared" si="7"/>
        <v>Unknown</v>
      </c>
      <c r="T160" s="11"/>
      <c r="U160" s="11"/>
      <c r="V160" s="11"/>
    </row>
    <row r="161" spans="1:22" ht="16.5" x14ac:dyDescent="0.3">
      <c r="A161" s="11"/>
      <c r="B161" s="11"/>
      <c r="C161" s="11"/>
      <c r="D161" s="11"/>
      <c r="E161" s="11"/>
      <c r="F161" s="27"/>
      <c r="G161" s="11"/>
      <c r="H161" s="36"/>
      <c r="I161" s="11"/>
      <c r="J161" s="11"/>
      <c r="K161" s="11"/>
      <c r="L161" s="11"/>
      <c r="M161" s="11"/>
      <c r="N161" s="11"/>
      <c r="O161" s="11"/>
      <c r="P161" s="64" t="str">
        <f t="shared" si="6"/>
        <v>Unknown</v>
      </c>
      <c r="Q161" s="11"/>
      <c r="R161" s="11"/>
      <c r="S161" s="64" t="str">
        <f t="shared" si="7"/>
        <v>Unknown</v>
      </c>
      <c r="T161" s="11"/>
      <c r="U161" s="11"/>
      <c r="V161" s="11"/>
    </row>
    <row r="162" spans="1:22" ht="16.5" x14ac:dyDescent="0.3">
      <c r="A162" s="11"/>
      <c r="B162" s="11"/>
      <c r="C162" s="11"/>
      <c r="D162" s="11"/>
      <c r="E162" s="11"/>
      <c r="F162" s="27"/>
      <c r="G162" s="11"/>
      <c r="H162" s="36"/>
      <c r="I162" s="11"/>
      <c r="J162" s="11"/>
      <c r="K162" s="11"/>
      <c r="L162" s="11"/>
      <c r="M162" s="11"/>
      <c r="N162" s="11"/>
      <c r="O162" s="11"/>
      <c r="P162" s="64" t="str">
        <f t="shared" si="6"/>
        <v>Unknown</v>
      </c>
      <c r="Q162" s="11"/>
      <c r="R162" s="11"/>
      <c r="S162" s="64" t="str">
        <f t="shared" si="7"/>
        <v>Unknown</v>
      </c>
      <c r="T162" s="11"/>
      <c r="U162" s="11"/>
      <c r="V162" s="11"/>
    </row>
    <row r="163" spans="1:22" ht="16.5" x14ac:dyDescent="0.3">
      <c r="A163" s="11"/>
      <c r="B163" s="11"/>
      <c r="C163" s="11"/>
      <c r="D163" s="11"/>
      <c r="E163" s="11"/>
      <c r="F163" s="27"/>
      <c r="G163" s="11"/>
      <c r="H163" s="36"/>
      <c r="I163" s="11"/>
      <c r="J163" s="11"/>
      <c r="K163" s="11"/>
      <c r="L163" s="11"/>
      <c r="M163" s="11"/>
      <c r="N163" s="11"/>
      <c r="O163" s="11"/>
      <c r="P163" s="64" t="str">
        <f t="shared" si="6"/>
        <v>Unknown</v>
      </c>
      <c r="Q163" s="11"/>
      <c r="R163" s="11"/>
      <c r="S163" s="64" t="str">
        <f t="shared" si="7"/>
        <v>Unknown</v>
      </c>
      <c r="T163" s="11"/>
      <c r="U163" s="11"/>
      <c r="V163" s="11"/>
    </row>
    <row r="164" spans="1:22" ht="16.5" x14ac:dyDescent="0.3">
      <c r="A164" s="11"/>
      <c r="B164" s="11"/>
      <c r="C164" s="11"/>
      <c r="D164" s="11"/>
      <c r="E164" s="11"/>
      <c r="F164" s="27"/>
      <c r="G164" s="11"/>
      <c r="H164" s="36"/>
      <c r="I164" s="11"/>
      <c r="J164" s="11"/>
      <c r="K164" s="11"/>
      <c r="L164" s="11"/>
      <c r="M164" s="11"/>
      <c r="N164" s="11"/>
      <c r="O164" s="11"/>
      <c r="P164" s="64" t="str">
        <f t="shared" si="6"/>
        <v>Unknown</v>
      </c>
      <c r="Q164" s="11"/>
      <c r="R164" s="11"/>
      <c r="S164" s="64" t="str">
        <f t="shared" si="7"/>
        <v>Unknown</v>
      </c>
      <c r="T164" s="11"/>
      <c r="U164" s="11"/>
      <c r="V164" s="11"/>
    </row>
    <row r="165" spans="1:22" ht="16.5" x14ac:dyDescent="0.3">
      <c r="A165" s="11"/>
      <c r="B165" s="11"/>
      <c r="C165" s="11"/>
      <c r="D165" s="11"/>
      <c r="E165" s="11"/>
      <c r="F165" s="27"/>
      <c r="G165" s="11"/>
      <c r="H165" s="36"/>
      <c r="I165" s="11"/>
      <c r="J165" s="11"/>
      <c r="K165" s="11"/>
      <c r="L165" s="11"/>
      <c r="M165" s="11"/>
      <c r="N165" s="11"/>
      <c r="O165" s="11"/>
      <c r="P165" s="64" t="str">
        <f t="shared" si="6"/>
        <v>Unknown</v>
      </c>
      <c r="Q165" s="11"/>
      <c r="R165" s="11"/>
      <c r="S165" s="64" t="str">
        <f t="shared" si="7"/>
        <v>Unknown</v>
      </c>
      <c r="T165" s="11"/>
      <c r="U165" s="11"/>
      <c r="V165" s="11"/>
    </row>
    <row r="166" spans="1:22" ht="16.5" x14ac:dyDescent="0.3">
      <c r="A166" s="11"/>
      <c r="B166" s="11"/>
      <c r="C166" s="11"/>
      <c r="D166" s="11"/>
      <c r="E166" s="11"/>
      <c r="F166" s="27"/>
      <c r="G166" s="11"/>
      <c r="H166" s="36"/>
      <c r="I166" s="11"/>
      <c r="J166" s="11"/>
      <c r="K166" s="11"/>
      <c r="L166" s="11"/>
      <c r="M166" s="11"/>
      <c r="N166" s="11"/>
      <c r="O166" s="11"/>
      <c r="P166" s="64" t="str">
        <f t="shared" si="6"/>
        <v>Unknown</v>
      </c>
      <c r="Q166" s="11"/>
      <c r="R166" s="11"/>
      <c r="S166" s="64" t="str">
        <f t="shared" si="7"/>
        <v>Unknown</v>
      </c>
      <c r="T166" s="11"/>
      <c r="U166" s="11"/>
      <c r="V166" s="11"/>
    </row>
    <row r="167" spans="1:22" ht="16.5" x14ac:dyDescent="0.3">
      <c r="A167" s="11"/>
      <c r="B167" s="11"/>
      <c r="C167" s="11"/>
      <c r="D167" s="11"/>
      <c r="E167" s="11"/>
      <c r="F167" s="27"/>
      <c r="G167" s="11"/>
      <c r="H167" s="36"/>
      <c r="I167" s="11"/>
      <c r="J167" s="11"/>
      <c r="K167" s="11"/>
      <c r="L167" s="11"/>
      <c r="M167" s="11"/>
      <c r="N167" s="11"/>
      <c r="O167" s="11"/>
      <c r="P167" s="64" t="str">
        <f t="shared" si="6"/>
        <v>Unknown</v>
      </c>
      <c r="Q167" s="11"/>
      <c r="R167" s="11"/>
      <c r="S167" s="64" t="str">
        <f t="shared" si="7"/>
        <v>Unknown</v>
      </c>
      <c r="T167" s="11"/>
      <c r="U167" s="11"/>
      <c r="V167" s="11"/>
    </row>
    <row r="168" spans="1:22" ht="16.5" x14ac:dyDescent="0.3">
      <c r="A168" s="11"/>
      <c r="B168" s="11"/>
      <c r="C168" s="11"/>
      <c r="D168" s="11"/>
      <c r="E168" s="11"/>
      <c r="F168" s="27"/>
      <c r="G168" s="11"/>
      <c r="H168" s="36"/>
      <c r="I168" s="11"/>
      <c r="J168" s="11"/>
      <c r="K168" s="11"/>
      <c r="L168" s="11"/>
      <c r="M168" s="11"/>
      <c r="N168" s="11"/>
      <c r="O168" s="11"/>
      <c r="P168" s="64" t="str">
        <f t="shared" si="6"/>
        <v>Unknown</v>
      </c>
      <c r="Q168" s="11"/>
      <c r="R168" s="11"/>
      <c r="S168" s="64" t="str">
        <f t="shared" si="7"/>
        <v>Unknown</v>
      </c>
      <c r="T168" s="11"/>
      <c r="U168" s="11"/>
      <c r="V168" s="11"/>
    </row>
    <row r="169" spans="1:22" ht="16.5" x14ac:dyDescent="0.3">
      <c r="A169" s="11"/>
      <c r="B169" s="11"/>
      <c r="C169" s="11"/>
      <c r="D169" s="11"/>
      <c r="E169" s="11"/>
      <c r="F169" s="27"/>
      <c r="G169" s="11"/>
      <c r="H169" s="36"/>
      <c r="I169" s="11"/>
      <c r="J169" s="11"/>
      <c r="K169" s="11"/>
      <c r="L169" s="11"/>
      <c r="M169" s="11"/>
      <c r="N169" s="11"/>
      <c r="O169" s="11"/>
      <c r="P169" s="64" t="str">
        <f t="shared" si="6"/>
        <v>Unknown</v>
      </c>
      <c r="Q169" s="11"/>
      <c r="R169" s="11"/>
      <c r="S169" s="64" t="str">
        <f t="shared" si="7"/>
        <v>Unknown</v>
      </c>
      <c r="T169" s="11"/>
      <c r="U169" s="11"/>
      <c r="V169" s="11"/>
    </row>
    <row r="170" spans="1:22" ht="16.5" x14ac:dyDescent="0.3">
      <c r="A170" s="11"/>
      <c r="B170" s="11"/>
      <c r="C170" s="11"/>
      <c r="D170" s="11"/>
      <c r="E170" s="11"/>
      <c r="F170" s="27"/>
      <c r="G170" s="11"/>
      <c r="H170" s="36"/>
      <c r="I170" s="11"/>
      <c r="J170" s="11"/>
      <c r="K170" s="11"/>
      <c r="L170" s="11"/>
      <c r="M170" s="11"/>
      <c r="N170" s="11"/>
      <c r="O170" s="11"/>
      <c r="P170" s="64" t="str">
        <f t="shared" si="6"/>
        <v>Unknown</v>
      </c>
      <c r="Q170" s="11"/>
      <c r="R170" s="11"/>
      <c r="S170" s="64" t="str">
        <f t="shared" si="7"/>
        <v>Unknown</v>
      </c>
      <c r="T170" s="11"/>
      <c r="U170" s="11"/>
      <c r="V170" s="11"/>
    </row>
    <row r="171" spans="1:22" ht="16.5" x14ac:dyDescent="0.3">
      <c r="A171" s="11"/>
      <c r="B171" s="11"/>
      <c r="C171" s="11"/>
      <c r="D171" s="11"/>
      <c r="E171" s="11"/>
      <c r="F171" s="27"/>
      <c r="G171" s="11"/>
      <c r="H171" s="36"/>
      <c r="I171" s="11"/>
      <c r="J171" s="11"/>
      <c r="K171" s="11"/>
      <c r="L171" s="11"/>
      <c r="M171" s="11"/>
      <c r="N171" s="11"/>
      <c r="O171" s="11"/>
      <c r="P171" s="64" t="str">
        <f t="shared" si="6"/>
        <v>Unknown</v>
      </c>
      <c r="Q171" s="11"/>
      <c r="R171" s="11"/>
      <c r="S171" s="64" t="str">
        <f t="shared" si="7"/>
        <v>Unknown</v>
      </c>
      <c r="T171" s="11"/>
      <c r="U171" s="11"/>
      <c r="V171" s="11"/>
    </row>
    <row r="172" spans="1:22" ht="16.5" x14ac:dyDescent="0.3">
      <c r="A172" s="11"/>
      <c r="B172" s="11"/>
      <c r="C172" s="11"/>
      <c r="D172" s="11"/>
      <c r="E172" s="11"/>
      <c r="F172" s="27"/>
      <c r="G172" s="11"/>
      <c r="H172" s="36"/>
      <c r="I172" s="11"/>
      <c r="J172" s="11"/>
      <c r="K172" s="11"/>
      <c r="L172" s="11"/>
      <c r="M172" s="11"/>
      <c r="N172" s="11"/>
      <c r="O172" s="11"/>
      <c r="P172" s="64" t="str">
        <f t="shared" si="6"/>
        <v>Unknown</v>
      </c>
      <c r="Q172" s="11"/>
      <c r="R172" s="11"/>
      <c r="S172" s="64" t="str">
        <f t="shared" si="7"/>
        <v>Unknown</v>
      </c>
      <c r="T172" s="11"/>
      <c r="U172" s="11"/>
      <c r="V172" s="11"/>
    </row>
    <row r="173" spans="1:22" ht="16.5" x14ac:dyDescent="0.3">
      <c r="A173" s="11"/>
      <c r="B173" s="11"/>
      <c r="C173" s="11"/>
      <c r="D173" s="11"/>
      <c r="E173" s="11"/>
      <c r="F173" s="27"/>
      <c r="G173" s="11"/>
      <c r="H173" s="36"/>
      <c r="I173" s="11"/>
      <c r="J173" s="11"/>
      <c r="K173" s="11"/>
      <c r="L173" s="11"/>
      <c r="M173" s="11"/>
      <c r="N173" s="11"/>
      <c r="O173" s="11"/>
      <c r="P173" s="64" t="str">
        <f t="shared" si="6"/>
        <v>Unknown</v>
      </c>
      <c r="Q173" s="11"/>
      <c r="R173" s="11"/>
      <c r="S173" s="64" t="str">
        <f t="shared" si="7"/>
        <v>Unknown</v>
      </c>
      <c r="T173" s="11"/>
      <c r="U173" s="11"/>
      <c r="V173" s="11"/>
    </row>
    <row r="174" spans="1:22" ht="16.5" x14ac:dyDescent="0.3">
      <c r="A174" s="11"/>
      <c r="B174" s="11"/>
      <c r="C174" s="11"/>
      <c r="D174" s="11"/>
      <c r="E174" s="11"/>
      <c r="F174" s="27"/>
      <c r="G174" s="11"/>
      <c r="H174" s="36"/>
      <c r="I174" s="11"/>
      <c r="J174" s="11"/>
      <c r="K174" s="11"/>
      <c r="L174" s="11"/>
      <c r="M174" s="11"/>
      <c r="N174" s="11"/>
      <c r="O174" s="11"/>
      <c r="P174" s="64" t="str">
        <f t="shared" si="6"/>
        <v>Unknown</v>
      </c>
      <c r="Q174" s="11"/>
      <c r="R174" s="11"/>
      <c r="S174" s="64" t="str">
        <f t="shared" si="7"/>
        <v>Unknown</v>
      </c>
      <c r="T174" s="11"/>
      <c r="U174" s="11"/>
      <c r="V174" s="11"/>
    </row>
    <row r="175" spans="1:22" ht="16.5" x14ac:dyDescent="0.3">
      <c r="A175" s="11"/>
      <c r="B175" s="11"/>
      <c r="C175" s="11"/>
      <c r="D175" s="11"/>
      <c r="E175" s="11"/>
      <c r="F175" s="27"/>
      <c r="G175" s="11"/>
      <c r="H175" s="36"/>
      <c r="I175" s="11"/>
      <c r="J175" s="11"/>
      <c r="K175" s="11"/>
      <c r="L175" s="11"/>
      <c r="M175" s="11"/>
      <c r="N175" s="11"/>
      <c r="O175" s="11"/>
      <c r="P175" s="64" t="str">
        <f t="shared" si="6"/>
        <v>Unknown</v>
      </c>
      <c r="Q175" s="11"/>
      <c r="R175" s="11"/>
      <c r="S175" s="64" t="str">
        <f t="shared" si="7"/>
        <v>Unknown</v>
      </c>
      <c r="T175" s="11"/>
      <c r="U175" s="11"/>
      <c r="V175" s="11"/>
    </row>
    <row r="176" spans="1:22" ht="16.5" x14ac:dyDescent="0.3">
      <c r="A176" s="11"/>
      <c r="B176" s="11"/>
      <c r="C176" s="11"/>
      <c r="D176" s="11"/>
      <c r="E176" s="11"/>
      <c r="F176" s="27"/>
      <c r="G176" s="11"/>
      <c r="H176" s="36"/>
      <c r="I176" s="11"/>
      <c r="J176" s="11"/>
      <c r="K176" s="11"/>
      <c r="L176" s="11"/>
      <c r="M176" s="11"/>
      <c r="N176" s="11"/>
      <c r="O176" s="11"/>
      <c r="P176" s="64" t="str">
        <f t="shared" si="6"/>
        <v>Unknown</v>
      </c>
      <c r="Q176" s="11"/>
      <c r="R176" s="11"/>
      <c r="S176" s="64" t="str">
        <f t="shared" si="7"/>
        <v>Unknown</v>
      </c>
      <c r="T176" s="11"/>
      <c r="U176" s="11"/>
      <c r="V176" s="11"/>
    </row>
    <row r="177" spans="1:22" ht="16.5" x14ac:dyDescent="0.3">
      <c r="A177" s="11"/>
      <c r="B177" s="11"/>
      <c r="C177" s="11"/>
      <c r="D177" s="11"/>
      <c r="E177" s="11"/>
      <c r="F177" s="27"/>
      <c r="G177" s="11"/>
      <c r="H177" s="36"/>
      <c r="I177" s="11"/>
      <c r="J177" s="11"/>
      <c r="K177" s="11"/>
      <c r="L177" s="11"/>
      <c r="M177" s="11"/>
      <c r="N177" s="11"/>
      <c r="O177" s="11"/>
      <c r="P177" s="64" t="str">
        <f t="shared" si="6"/>
        <v>Unknown</v>
      </c>
      <c r="Q177" s="11"/>
      <c r="R177" s="11"/>
      <c r="S177" s="64" t="str">
        <f t="shared" si="7"/>
        <v>Unknown</v>
      </c>
      <c r="T177" s="11"/>
      <c r="U177" s="11"/>
      <c r="V177" s="11"/>
    </row>
    <row r="178" spans="1:22" ht="16.5" x14ac:dyDescent="0.3">
      <c r="A178" s="11"/>
      <c r="B178" s="11"/>
      <c r="C178" s="11"/>
      <c r="D178" s="11"/>
      <c r="E178" s="11"/>
      <c r="F178" s="27"/>
      <c r="G178" s="11"/>
      <c r="H178" s="36"/>
      <c r="I178" s="11"/>
      <c r="J178" s="11"/>
      <c r="K178" s="11"/>
      <c r="L178" s="11"/>
      <c r="M178" s="11"/>
      <c r="N178" s="11"/>
      <c r="O178" s="11"/>
      <c r="P178" s="64" t="str">
        <f t="shared" si="6"/>
        <v>Unknown</v>
      </c>
      <c r="Q178" s="11"/>
      <c r="R178" s="11"/>
      <c r="S178" s="64" t="str">
        <f t="shared" si="7"/>
        <v>Unknown</v>
      </c>
      <c r="T178" s="11"/>
      <c r="U178" s="11"/>
      <c r="V178" s="11"/>
    </row>
    <row r="179" spans="1:22" ht="16.5" x14ac:dyDescent="0.3">
      <c r="A179" s="11"/>
      <c r="B179" s="11"/>
      <c r="C179" s="11"/>
      <c r="D179" s="11"/>
      <c r="E179" s="11"/>
      <c r="F179" s="27"/>
      <c r="G179" s="11"/>
      <c r="H179" s="36"/>
      <c r="I179" s="11"/>
      <c r="J179" s="11"/>
      <c r="K179" s="11"/>
      <c r="L179" s="11"/>
      <c r="M179" s="11"/>
      <c r="N179" s="11"/>
      <c r="O179" s="11"/>
      <c r="P179" s="64" t="str">
        <f t="shared" si="6"/>
        <v>Unknown</v>
      </c>
      <c r="Q179" s="11"/>
      <c r="R179" s="11"/>
      <c r="S179" s="64" t="str">
        <f t="shared" si="7"/>
        <v>Unknown</v>
      </c>
      <c r="T179" s="11"/>
      <c r="U179" s="11"/>
      <c r="V179" s="11"/>
    </row>
    <row r="180" spans="1:22" ht="16.5" x14ac:dyDescent="0.3">
      <c r="A180" s="11"/>
      <c r="B180" s="11"/>
      <c r="C180" s="11"/>
      <c r="D180" s="11"/>
      <c r="E180" s="11"/>
      <c r="F180" s="27"/>
      <c r="G180" s="11"/>
      <c r="H180" s="36"/>
      <c r="I180" s="11"/>
      <c r="J180" s="11"/>
      <c r="K180" s="11"/>
      <c r="L180" s="11"/>
      <c r="M180" s="11"/>
      <c r="N180" s="11"/>
      <c r="O180" s="11"/>
      <c r="P180" s="64" t="str">
        <f t="shared" si="6"/>
        <v>Unknown</v>
      </c>
      <c r="Q180" s="11"/>
      <c r="R180" s="11"/>
      <c r="S180" s="64" t="str">
        <f t="shared" si="7"/>
        <v>Unknown</v>
      </c>
      <c r="T180" s="11"/>
      <c r="U180" s="11"/>
      <c r="V180" s="11"/>
    </row>
    <row r="181" spans="1:22" ht="16.5" x14ac:dyDescent="0.3">
      <c r="A181" s="11"/>
      <c r="B181" s="11"/>
      <c r="C181" s="11"/>
      <c r="D181" s="11"/>
      <c r="E181" s="11"/>
      <c r="F181" s="27"/>
      <c r="G181" s="11"/>
      <c r="H181" s="36"/>
      <c r="I181" s="11"/>
      <c r="J181" s="11"/>
      <c r="K181" s="11"/>
      <c r="L181" s="11"/>
      <c r="M181" s="11"/>
      <c r="N181" s="11"/>
      <c r="O181" s="11"/>
      <c r="P181" s="64" t="str">
        <f t="shared" si="6"/>
        <v>Unknown</v>
      </c>
      <c r="Q181" s="11"/>
      <c r="R181" s="11"/>
      <c r="S181" s="64" t="str">
        <f t="shared" si="7"/>
        <v>Unknown</v>
      </c>
      <c r="T181" s="11"/>
      <c r="U181" s="11"/>
      <c r="V181" s="11"/>
    </row>
    <row r="182" spans="1:22" ht="16.5" x14ac:dyDescent="0.3">
      <c r="A182" s="11"/>
      <c r="B182" s="11"/>
      <c r="C182" s="11"/>
      <c r="D182" s="11"/>
      <c r="E182" s="11"/>
      <c r="F182" s="27"/>
      <c r="G182" s="11"/>
      <c r="H182" s="36"/>
      <c r="I182" s="11"/>
      <c r="J182" s="11"/>
      <c r="K182" s="11"/>
      <c r="L182" s="11"/>
      <c r="M182" s="11"/>
      <c r="N182" s="11"/>
      <c r="O182" s="11"/>
      <c r="P182" s="64" t="str">
        <f t="shared" si="6"/>
        <v>Unknown</v>
      </c>
      <c r="Q182" s="11"/>
      <c r="R182" s="11"/>
      <c r="S182" s="64" t="str">
        <f t="shared" si="7"/>
        <v>Unknown</v>
      </c>
      <c r="T182" s="11"/>
      <c r="U182" s="11"/>
      <c r="V182" s="11"/>
    </row>
    <row r="183" spans="1:22" ht="16.5" x14ac:dyDescent="0.3">
      <c r="A183" s="11"/>
      <c r="B183" s="11"/>
      <c r="C183" s="11"/>
      <c r="D183" s="11"/>
      <c r="E183" s="11"/>
      <c r="F183" s="27"/>
      <c r="G183" s="11"/>
      <c r="H183" s="36"/>
      <c r="I183" s="11"/>
      <c r="J183" s="11"/>
      <c r="K183" s="11"/>
      <c r="L183" s="11"/>
      <c r="M183" s="11"/>
      <c r="N183" s="11"/>
      <c r="O183" s="11"/>
      <c r="P183" s="64" t="str">
        <f t="shared" si="6"/>
        <v>Unknown</v>
      </c>
      <c r="Q183" s="11"/>
      <c r="R183" s="11"/>
      <c r="S183" s="64" t="str">
        <f t="shared" si="7"/>
        <v>Unknown</v>
      </c>
      <c r="T183" s="11"/>
      <c r="U183" s="11"/>
      <c r="V183" s="11"/>
    </row>
    <row r="184" spans="1:22" ht="16.5" x14ac:dyDescent="0.3">
      <c r="A184" s="11"/>
      <c r="B184" s="11"/>
      <c r="C184" s="11"/>
      <c r="D184" s="11"/>
      <c r="E184" s="11"/>
      <c r="F184" s="27"/>
      <c r="G184" s="11"/>
      <c r="H184" s="36"/>
      <c r="I184" s="11"/>
      <c r="J184" s="11"/>
      <c r="K184" s="11"/>
      <c r="L184" s="11"/>
      <c r="M184" s="11"/>
      <c r="N184" s="11"/>
      <c r="O184" s="11"/>
      <c r="P184" s="64" t="str">
        <f t="shared" si="6"/>
        <v>Unknown</v>
      </c>
      <c r="Q184" s="11"/>
      <c r="R184" s="11"/>
      <c r="S184" s="64" t="str">
        <f t="shared" si="7"/>
        <v>Unknown</v>
      </c>
      <c r="T184" s="11"/>
      <c r="U184" s="11"/>
      <c r="V184" s="11"/>
    </row>
    <row r="185" spans="1:22" ht="16.5" x14ac:dyDescent="0.3">
      <c r="A185" s="11"/>
      <c r="B185" s="11"/>
      <c r="C185" s="11"/>
      <c r="D185" s="11"/>
      <c r="E185" s="11"/>
      <c r="F185" s="27"/>
      <c r="G185" s="11"/>
      <c r="H185" s="36"/>
      <c r="I185" s="11"/>
      <c r="J185" s="11"/>
      <c r="K185" s="11"/>
      <c r="L185" s="11"/>
      <c r="M185" s="11"/>
      <c r="N185" s="11"/>
      <c r="O185" s="11"/>
      <c r="P185" s="64" t="str">
        <f t="shared" si="6"/>
        <v>Unknown</v>
      </c>
      <c r="Q185" s="11"/>
      <c r="R185" s="11"/>
      <c r="S185" s="64" t="str">
        <f t="shared" si="7"/>
        <v>Unknown</v>
      </c>
      <c r="T185" s="11"/>
      <c r="U185" s="11"/>
      <c r="V185" s="11"/>
    </row>
    <row r="186" spans="1:22" ht="16.5" x14ac:dyDescent="0.3">
      <c r="A186" s="11"/>
      <c r="B186" s="11"/>
      <c r="C186" s="11"/>
      <c r="D186" s="11"/>
      <c r="E186" s="11"/>
      <c r="F186" s="27"/>
      <c r="G186" s="11"/>
      <c r="H186" s="36"/>
      <c r="I186" s="11"/>
      <c r="J186" s="11"/>
      <c r="K186" s="11"/>
      <c r="L186" s="11"/>
      <c r="M186" s="11"/>
      <c r="N186" s="11"/>
      <c r="O186" s="11"/>
      <c r="P186" s="64" t="str">
        <f t="shared" si="6"/>
        <v>Unknown</v>
      </c>
      <c r="Q186" s="11"/>
      <c r="R186" s="11"/>
      <c r="S186" s="64" t="str">
        <f t="shared" si="7"/>
        <v>Unknown</v>
      </c>
      <c r="T186" s="11"/>
      <c r="U186" s="11"/>
      <c r="V186" s="11"/>
    </row>
    <row r="187" spans="1:22" ht="16.5" x14ac:dyDescent="0.3">
      <c r="A187" s="11"/>
      <c r="B187" s="11"/>
      <c r="C187" s="11"/>
      <c r="D187" s="11"/>
      <c r="E187" s="11"/>
      <c r="F187" s="27"/>
      <c r="G187" s="11"/>
      <c r="H187" s="36"/>
      <c r="I187" s="11"/>
      <c r="J187" s="11"/>
      <c r="K187" s="11"/>
      <c r="L187" s="11"/>
      <c r="M187" s="11"/>
      <c r="N187" s="11"/>
      <c r="O187" s="11"/>
      <c r="P187" s="64" t="str">
        <f t="shared" si="6"/>
        <v>Unknown</v>
      </c>
      <c r="Q187" s="11"/>
      <c r="R187" s="11"/>
      <c r="S187" s="64" t="str">
        <f t="shared" si="7"/>
        <v>Unknown</v>
      </c>
      <c r="T187" s="11"/>
      <c r="U187" s="11"/>
      <c r="V187" s="11"/>
    </row>
    <row r="188" spans="1:22" ht="16.5" x14ac:dyDescent="0.3">
      <c r="A188" s="11"/>
      <c r="B188" s="11"/>
      <c r="C188" s="11"/>
      <c r="D188" s="11"/>
      <c r="E188" s="11"/>
      <c r="F188" s="27"/>
      <c r="G188" s="11"/>
      <c r="H188" s="36"/>
      <c r="I188" s="11"/>
      <c r="J188" s="11"/>
      <c r="K188" s="11"/>
      <c r="L188" s="11"/>
      <c r="M188" s="11"/>
      <c r="N188" s="11"/>
      <c r="O188" s="11"/>
      <c r="P188" s="64" t="str">
        <f t="shared" si="6"/>
        <v>Unknown</v>
      </c>
      <c r="Q188" s="11"/>
      <c r="R188" s="11"/>
      <c r="S188" s="64" t="str">
        <f t="shared" si="7"/>
        <v>Unknown</v>
      </c>
      <c r="T188" s="11"/>
      <c r="U188" s="11"/>
      <c r="V188" s="11"/>
    </row>
    <row r="189" spans="1:22" ht="16.5" x14ac:dyDescent="0.3">
      <c r="A189" s="11"/>
      <c r="B189" s="11"/>
      <c r="C189" s="11"/>
      <c r="D189" s="11"/>
      <c r="E189" s="11"/>
      <c r="F189" s="27"/>
      <c r="G189" s="11"/>
      <c r="H189" s="36"/>
      <c r="I189" s="11"/>
      <c r="J189" s="11"/>
      <c r="K189" s="11"/>
      <c r="L189" s="11"/>
      <c r="M189" s="11"/>
      <c r="N189" s="11"/>
      <c r="O189" s="11"/>
      <c r="P189" s="64" t="str">
        <f t="shared" si="6"/>
        <v>Unknown</v>
      </c>
      <c r="Q189" s="11"/>
      <c r="R189" s="11"/>
      <c r="S189" s="64" t="str">
        <f t="shared" si="7"/>
        <v>Unknown</v>
      </c>
      <c r="T189" s="11"/>
      <c r="U189" s="11"/>
      <c r="V189" s="11"/>
    </row>
    <row r="190" spans="1:22" ht="16.5" x14ac:dyDescent="0.3">
      <c r="A190" s="11"/>
      <c r="B190" s="11"/>
      <c r="C190" s="11"/>
      <c r="D190" s="11"/>
      <c r="E190" s="11"/>
      <c r="F190" s="27"/>
      <c r="G190" s="11"/>
      <c r="H190" s="36"/>
      <c r="I190" s="11"/>
      <c r="J190" s="11"/>
      <c r="K190" s="11"/>
      <c r="L190" s="11"/>
      <c r="M190" s="11"/>
      <c r="N190" s="11"/>
      <c r="O190" s="11"/>
      <c r="P190" s="64" t="str">
        <f t="shared" si="6"/>
        <v>Unknown</v>
      </c>
      <c r="Q190" s="11"/>
      <c r="R190" s="11"/>
      <c r="S190" s="64" t="str">
        <f t="shared" si="7"/>
        <v>Unknown</v>
      </c>
      <c r="T190" s="11"/>
      <c r="U190" s="11"/>
      <c r="V190" s="11"/>
    </row>
    <row r="191" spans="1:22" ht="16.5" x14ac:dyDescent="0.3">
      <c r="A191" s="11"/>
      <c r="B191" s="11"/>
      <c r="C191" s="11"/>
      <c r="D191" s="11"/>
      <c r="E191" s="11"/>
      <c r="F191" s="27"/>
      <c r="G191" s="11"/>
      <c r="H191" s="36"/>
      <c r="I191" s="11"/>
      <c r="J191" s="11"/>
      <c r="K191" s="11"/>
      <c r="L191" s="11"/>
      <c r="M191" s="11"/>
      <c r="N191" s="11"/>
      <c r="O191" s="11"/>
      <c r="P191" s="64" t="str">
        <f t="shared" si="6"/>
        <v>Unknown</v>
      </c>
      <c r="Q191" s="11"/>
      <c r="R191" s="11"/>
      <c r="S191" s="64" t="str">
        <f t="shared" si="7"/>
        <v>Unknown</v>
      </c>
      <c r="T191" s="11"/>
      <c r="U191" s="11"/>
      <c r="V191" s="11"/>
    </row>
    <row r="192" spans="1:22" ht="16.5" x14ac:dyDescent="0.3">
      <c r="A192" s="11"/>
      <c r="B192" s="11"/>
      <c r="C192" s="11"/>
      <c r="D192" s="11"/>
      <c r="E192" s="11"/>
      <c r="F192" s="27"/>
      <c r="G192" s="11"/>
      <c r="H192" s="36"/>
      <c r="I192" s="11"/>
      <c r="J192" s="11"/>
      <c r="K192" s="11"/>
      <c r="L192" s="11"/>
      <c r="M192" s="11"/>
      <c r="N192" s="11"/>
      <c r="O192" s="11"/>
      <c r="P192" s="64" t="str">
        <f t="shared" si="6"/>
        <v>Unknown</v>
      </c>
      <c r="Q192" s="11"/>
      <c r="R192" s="11"/>
      <c r="S192" s="64" t="str">
        <f t="shared" si="7"/>
        <v>Unknown</v>
      </c>
      <c r="T192" s="11"/>
      <c r="U192" s="11"/>
      <c r="V192" s="11"/>
    </row>
    <row r="193" spans="1:22" ht="16.5" x14ac:dyDescent="0.3">
      <c r="A193" s="11"/>
      <c r="B193" s="11"/>
      <c r="C193" s="11"/>
      <c r="D193" s="11"/>
      <c r="E193" s="11"/>
      <c r="F193" s="27"/>
      <c r="G193" s="11"/>
      <c r="H193" s="36"/>
      <c r="I193" s="11"/>
      <c r="J193" s="11"/>
      <c r="K193" s="11"/>
      <c r="L193" s="11"/>
      <c r="M193" s="11"/>
      <c r="N193" s="11"/>
      <c r="O193" s="11"/>
      <c r="P193" s="64" t="str">
        <f t="shared" si="6"/>
        <v>Unknown</v>
      </c>
      <c r="Q193" s="11"/>
      <c r="R193" s="11"/>
      <c r="S193" s="64" t="str">
        <f t="shared" si="7"/>
        <v>Unknown</v>
      </c>
      <c r="T193" s="11"/>
      <c r="U193" s="11"/>
      <c r="V193" s="11"/>
    </row>
    <row r="194" spans="1:22" ht="16.5" x14ac:dyDescent="0.3">
      <c r="A194" s="11"/>
      <c r="B194" s="11"/>
      <c r="C194" s="11"/>
      <c r="D194" s="11"/>
      <c r="E194" s="11"/>
      <c r="F194" s="27"/>
      <c r="G194" s="11"/>
      <c r="H194" s="36"/>
      <c r="I194" s="11"/>
      <c r="J194" s="11"/>
      <c r="K194" s="11"/>
      <c r="L194" s="11"/>
      <c r="M194" s="11"/>
      <c r="N194" s="11"/>
      <c r="O194" s="11"/>
      <c r="P194" s="64" t="str">
        <f t="shared" si="6"/>
        <v>Unknown</v>
      </c>
      <c r="Q194" s="11"/>
      <c r="R194" s="11"/>
      <c r="S194" s="64" t="str">
        <f t="shared" si="7"/>
        <v>Unknown</v>
      </c>
      <c r="T194" s="11"/>
      <c r="U194" s="11"/>
      <c r="V194" s="11"/>
    </row>
    <row r="195" spans="1:22" ht="16.5" x14ac:dyDescent="0.3">
      <c r="A195" s="11"/>
      <c r="B195" s="11"/>
      <c r="C195" s="11"/>
      <c r="D195" s="11"/>
      <c r="E195" s="11"/>
      <c r="F195" s="27"/>
      <c r="G195" s="11"/>
      <c r="H195" s="36"/>
      <c r="I195" s="11"/>
      <c r="J195" s="11"/>
      <c r="K195" s="11"/>
      <c r="L195" s="11"/>
      <c r="M195" s="11"/>
      <c r="N195" s="11"/>
      <c r="O195" s="11"/>
      <c r="P195" s="64" t="str">
        <f t="shared" si="6"/>
        <v>Unknown</v>
      </c>
      <c r="Q195" s="11"/>
      <c r="R195" s="11"/>
      <c r="S195" s="64" t="str">
        <f t="shared" si="7"/>
        <v>Unknown</v>
      </c>
      <c r="T195" s="11"/>
      <c r="U195" s="11"/>
      <c r="V195" s="11"/>
    </row>
    <row r="196" spans="1:22" ht="16.5" x14ac:dyDescent="0.3">
      <c r="A196" s="11"/>
      <c r="B196" s="11"/>
      <c r="C196" s="11"/>
      <c r="D196" s="11"/>
      <c r="E196" s="11"/>
      <c r="F196" s="27"/>
      <c r="G196" s="11"/>
      <c r="H196" s="36"/>
      <c r="I196" s="11"/>
      <c r="J196" s="11"/>
      <c r="K196" s="11"/>
      <c r="L196" s="11"/>
      <c r="M196" s="11"/>
      <c r="N196" s="11"/>
      <c r="O196" s="11"/>
      <c r="P196" s="64" t="str">
        <f t="shared" si="6"/>
        <v>Unknown</v>
      </c>
      <c r="Q196" s="11"/>
      <c r="R196" s="11"/>
      <c r="S196" s="64" t="str">
        <f t="shared" si="7"/>
        <v>Unknown</v>
      </c>
      <c r="T196" s="11"/>
      <c r="U196" s="11"/>
      <c r="V196" s="11"/>
    </row>
    <row r="197" spans="1:22" ht="16.5" x14ac:dyDescent="0.3">
      <c r="A197" s="11"/>
      <c r="B197" s="11"/>
      <c r="C197" s="11"/>
      <c r="D197" s="11"/>
      <c r="E197" s="11"/>
      <c r="F197" s="27"/>
      <c r="G197" s="11"/>
      <c r="H197" s="36"/>
      <c r="I197" s="11"/>
      <c r="J197" s="11"/>
      <c r="K197" s="11"/>
      <c r="L197" s="11"/>
      <c r="M197" s="11"/>
      <c r="N197" s="11"/>
      <c r="O197" s="11"/>
      <c r="P197" s="64" t="str">
        <f t="shared" si="6"/>
        <v>Unknown</v>
      </c>
      <c r="Q197" s="11"/>
      <c r="R197" s="11"/>
      <c r="S197" s="64" t="str">
        <f t="shared" si="7"/>
        <v>Unknown</v>
      </c>
      <c r="T197" s="11"/>
      <c r="U197" s="11"/>
      <c r="V197" s="11"/>
    </row>
    <row r="198" spans="1:22" ht="16.5" x14ac:dyDescent="0.3">
      <c r="A198" s="11"/>
      <c r="B198" s="11"/>
      <c r="C198" s="11"/>
      <c r="D198" s="11"/>
      <c r="E198" s="11"/>
      <c r="F198" s="27"/>
      <c r="G198" s="11"/>
      <c r="H198" s="36"/>
      <c r="I198" s="11"/>
      <c r="J198" s="11"/>
      <c r="K198" s="11"/>
      <c r="L198" s="11"/>
      <c r="M198" s="11"/>
      <c r="N198" s="11"/>
      <c r="O198" s="11"/>
      <c r="P198" s="64" t="str">
        <f t="shared" si="6"/>
        <v>Unknown</v>
      </c>
      <c r="Q198" s="11"/>
      <c r="R198" s="11"/>
      <c r="S198" s="64" t="str">
        <f t="shared" si="7"/>
        <v>Unknown</v>
      </c>
      <c r="T198" s="11"/>
      <c r="U198" s="11"/>
      <c r="V198" s="11"/>
    </row>
    <row r="199" spans="1:22" ht="16.5" x14ac:dyDescent="0.3">
      <c r="A199" s="11"/>
      <c r="B199" s="11"/>
      <c r="C199" s="11"/>
      <c r="D199" s="11"/>
      <c r="E199" s="11"/>
      <c r="F199" s="27"/>
      <c r="G199" s="11"/>
      <c r="H199" s="36"/>
      <c r="I199" s="11"/>
      <c r="J199" s="11"/>
      <c r="K199" s="11"/>
      <c r="L199" s="11"/>
      <c r="M199" s="11"/>
      <c r="N199" s="11"/>
      <c r="O199" s="11"/>
      <c r="P199" s="64" t="str">
        <f t="shared" si="6"/>
        <v>Unknown</v>
      </c>
      <c r="Q199" s="11"/>
      <c r="R199" s="11"/>
      <c r="S199" s="64" t="str">
        <f t="shared" si="7"/>
        <v>Unknown</v>
      </c>
      <c r="T199" s="11"/>
      <c r="U199" s="11"/>
      <c r="V199" s="11"/>
    </row>
    <row r="200" spans="1:22" ht="16.5" x14ac:dyDescent="0.3">
      <c r="A200" s="11"/>
      <c r="B200" s="11"/>
      <c r="C200" s="11"/>
      <c r="D200" s="11"/>
      <c r="E200" s="11"/>
      <c r="F200" s="27"/>
      <c r="G200" s="11"/>
      <c r="H200" s="36"/>
      <c r="I200" s="11"/>
      <c r="J200" s="11"/>
      <c r="K200" s="11"/>
      <c r="L200" s="11"/>
      <c r="M200" s="11"/>
      <c r="N200" s="11"/>
      <c r="O200" s="11"/>
      <c r="P200" s="64" t="str">
        <f t="shared" si="6"/>
        <v>Unknown</v>
      </c>
      <c r="Q200" s="11"/>
      <c r="R200" s="11"/>
      <c r="S200" s="64" t="str">
        <f t="shared" si="7"/>
        <v>Unknown</v>
      </c>
      <c r="T200" s="11"/>
      <c r="U200" s="11"/>
      <c r="V200" s="11"/>
    </row>
    <row r="201" spans="1:22" ht="16.5" x14ac:dyDescent="0.3">
      <c r="A201" s="11"/>
      <c r="B201" s="11"/>
      <c r="C201" s="11"/>
      <c r="D201" s="11"/>
      <c r="E201" s="11"/>
      <c r="F201" s="27"/>
      <c r="G201" s="11"/>
      <c r="H201" s="36"/>
      <c r="I201" s="11"/>
      <c r="J201" s="11"/>
      <c r="K201" s="11"/>
      <c r="L201" s="11"/>
      <c r="M201" s="11"/>
      <c r="N201" s="11"/>
      <c r="O201" s="11"/>
      <c r="P201" s="64" t="str">
        <f t="shared" si="6"/>
        <v>Unknown</v>
      </c>
      <c r="Q201" s="11"/>
      <c r="R201" s="11"/>
      <c r="S201" s="64" t="str">
        <f t="shared" si="7"/>
        <v>Unknown</v>
      </c>
      <c r="T201" s="11"/>
      <c r="U201" s="11"/>
      <c r="V201" s="11"/>
    </row>
    <row r="202" spans="1:22" ht="16.5" x14ac:dyDescent="0.3">
      <c r="A202" s="11"/>
      <c r="B202" s="11"/>
      <c r="C202" s="11"/>
      <c r="D202" s="11"/>
      <c r="E202" s="11"/>
      <c r="F202" s="27"/>
      <c r="G202" s="11"/>
      <c r="H202" s="36"/>
      <c r="I202" s="11"/>
      <c r="J202" s="11"/>
      <c r="K202" s="11"/>
      <c r="L202" s="11"/>
      <c r="M202" s="11"/>
      <c r="N202" s="11"/>
      <c r="O202" s="11"/>
      <c r="P202" s="64" t="str">
        <f t="shared" si="6"/>
        <v>Unknown</v>
      </c>
      <c r="Q202" s="11"/>
      <c r="R202" s="11"/>
      <c r="S202" s="64" t="str">
        <f t="shared" si="7"/>
        <v>Unknown</v>
      </c>
      <c r="T202" s="11"/>
      <c r="U202" s="11"/>
      <c r="V202" s="11"/>
    </row>
    <row r="203" spans="1:22" ht="16.5" x14ac:dyDescent="0.3">
      <c r="A203" s="11"/>
      <c r="B203" s="11"/>
      <c r="C203" s="11"/>
      <c r="D203" s="11"/>
      <c r="E203" s="11"/>
      <c r="F203" s="27"/>
      <c r="G203" s="11"/>
      <c r="H203" s="36"/>
      <c r="I203" s="11"/>
      <c r="J203" s="11"/>
      <c r="K203" s="11"/>
      <c r="L203" s="11"/>
      <c r="M203" s="11"/>
      <c r="N203" s="11"/>
      <c r="O203" s="11"/>
      <c r="P203" s="64" t="str">
        <f t="shared" si="6"/>
        <v>Unknown</v>
      </c>
      <c r="Q203" s="11"/>
      <c r="R203" s="11"/>
      <c r="S203" s="64" t="str">
        <f t="shared" si="7"/>
        <v>Unknown</v>
      </c>
      <c r="T203" s="11"/>
      <c r="U203" s="11"/>
      <c r="V203" s="11"/>
    </row>
    <row r="204" spans="1:22" ht="16.5" x14ac:dyDescent="0.3">
      <c r="A204" s="11"/>
      <c r="B204" s="11"/>
      <c r="C204" s="11"/>
      <c r="D204" s="11"/>
      <c r="E204" s="11"/>
      <c r="F204" s="27"/>
      <c r="G204" s="11"/>
      <c r="H204" s="36"/>
      <c r="I204" s="11"/>
      <c r="J204" s="11"/>
      <c r="K204" s="11"/>
      <c r="L204" s="11"/>
      <c r="M204" s="11"/>
      <c r="N204" s="11"/>
      <c r="O204" s="11"/>
      <c r="P204" s="64" t="str">
        <f t="shared" si="6"/>
        <v>Unknown</v>
      </c>
      <c r="Q204" s="11"/>
      <c r="R204" s="11"/>
      <c r="S204" s="64" t="str">
        <f t="shared" si="7"/>
        <v>Unknown</v>
      </c>
      <c r="T204" s="11"/>
      <c r="U204" s="11"/>
      <c r="V204" s="11"/>
    </row>
    <row r="205" spans="1:22" ht="16.5" x14ac:dyDescent="0.3">
      <c r="A205" s="11"/>
      <c r="B205" s="11"/>
      <c r="C205" s="11"/>
      <c r="D205" s="11"/>
      <c r="E205" s="11"/>
      <c r="F205" s="27"/>
      <c r="G205" s="11"/>
      <c r="H205" s="36"/>
      <c r="I205" s="11"/>
      <c r="J205" s="11"/>
      <c r="K205" s="11"/>
      <c r="L205" s="11"/>
      <c r="M205" s="11"/>
      <c r="N205" s="11"/>
      <c r="O205" s="11"/>
      <c r="P205" s="64" t="str">
        <f t="shared" si="6"/>
        <v>Unknown</v>
      </c>
      <c r="Q205" s="11"/>
      <c r="R205" s="11"/>
      <c r="S205" s="64" t="str">
        <f t="shared" si="7"/>
        <v>Unknown</v>
      </c>
      <c r="T205" s="11"/>
      <c r="U205" s="11"/>
      <c r="V205" s="11"/>
    </row>
    <row r="206" spans="1:22" ht="16.5" x14ac:dyDescent="0.3">
      <c r="A206" s="11"/>
      <c r="B206" s="11"/>
      <c r="C206" s="11"/>
      <c r="D206" s="11"/>
      <c r="E206" s="11"/>
      <c r="F206" s="27"/>
      <c r="G206" s="11"/>
      <c r="H206" s="36"/>
      <c r="I206" s="11"/>
      <c r="J206" s="11"/>
      <c r="K206" s="11"/>
      <c r="L206" s="11"/>
      <c r="M206" s="11"/>
      <c r="N206" s="11"/>
      <c r="O206" s="11"/>
      <c r="P206" s="64" t="str">
        <f t="shared" si="6"/>
        <v>Unknown</v>
      </c>
      <c r="Q206" s="11"/>
      <c r="R206" s="11"/>
      <c r="S206" s="64" t="str">
        <f t="shared" si="7"/>
        <v>Unknown</v>
      </c>
      <c r="T206" s="11"/>
      <c r="U206" s="11"/>
      <c r="V206" s="11"/>
    </row>
    <row r="207" spans="1:22" ht="16.5" x14ac:dyDescent="0.3">
      <c r="A207" s="11"/>
      <c r="B207" s="11"/>
      <c r="C207" s="11"/>
      <c r="D207" s="11"/>
      <c r="E207" s="11"/>
      <c r="F207" s="27"/>
      <c r="G207" s="11"/>
      <c r="H207" s="36"/>
      <c r="I207" s="11"/>
      <c r="J207" s="11"/>
      <c r="K207" s="11"/>
      <c r="L207" s="11"/>
      <c r="M207" s="11"/>
      <c r="N207" s="11"/>
      <c r="O207" s="11"/>
      <c r="P207" s="64" t="str">
        <f t="shared" si="6"/>
        <v>Unknown</v>
      </c>
      <c r="Q207" s="11"/>
      <c r="R207" s="11"/>
      <c r="S207" s="64" t="str">
        <f t="shared" si="7"/>
        <v>Unknown</v>
      </c>
      <c r="T207" s="11"/>
      <c r="U207" s="11"/>
      <c r="V207" s="11"/>
    </row>
    <row r="208" spans="1:22" ht="16.5" x14ac:dyDescent="0.3">
      <c r="A208" s="11"/>
      <c r="B208" s="11"/>
      <c r="C208" s="11"/>
      <c r="D208" s="11"/>
      <c r="E208" s="11"/>
      <c r="F208" s="27"/>
      <c r="G208" s="11"/>
      <c r="H208" s="36"/>
      <c r="I208" s="11"/>
      <c r="J208" s="11"/>
      <c r="K208" s="11"/>
      <c r="L208" s="11"/>
      <c r="M208" s="11"/>
      <c r="N208" s="11"/>
      <c r="O208" s="11"/>
      <c r="P208" s="64" t="str">
        <f t="shared" si="6"/>
        <v>Unknown</v>
      </c>
      <c r="Q208" s="11"/>
      <c r="R208" s="11"/>
      <c r="S208" s="64" t="str">
        <f t="shared" si="7"/>
        <v>Unknown</v>
      </c>
      <c r="T208" s="11"/>
      <c r="U208" s="11"/>
      <c r="V208" s="11"/>
    </row>
    <row r="209" spans="1:22" ht="16.5" x14ac:dyDescent="0.3">
      <c r="A209" s="11"/>
      <c r="B209" s="11"/>
      <c r="C209" s="11"/>
      <c r="D209" s="11"/>
      <c r="E209" s="11"/>
      <c r="F209" s="27"/>
      <c r="G209" s="11"/>
      <c r="H209" s="36"/>
      <c r="I209" s="11"/>
      <c r="J209" s="11"/>
      <c r="K209" s="11"/>
      <c r="L209" s="11"/>
      <c r="M209" s="11"/>
      <c r="N209" s="11"/>
      <c r="O209" s="11"/>
      <c r="P209" s="64" t="str">
        <f t="shared" si="6"/>
        <v>Unknown</v>
      </c>
      <c r="Q209" s="11"/>
      <c r="R209" s="11"/>
      <c r="S209" s="64" t="str">
        <f t="shared" si="7"/>
        <v>Unknown</v>
      </c>
      <c r="T209" s="11"/>
      <c r="U209" s="11"/>
      <c r="V209" s="11"/>
    </row>
    <row r="210" spans="1:22" ht="16.5" x14ac:dyDescent="0.3">
      <c r="A210" s="11"/>
      <c r="B210" s="11"/>
      <c r="C210" s="11"/>
      <c r="D210" s="11"/>
      <c r="E210" s="11"/>
      <c r="F210" s="27"/>
      <c r="G210" s="11"/>
      <c r="H210" s="36"/>
      <c r="I210" s="11"/>
      <c r="J210" s="11"/>
      <c r="K210" s="11"/>
      <c r="L210" s="11"/>
      <c r="M210" s="11"/>
      <c r="N210" s="11"/>
      <c r="O210" s="11"/>
      <c r="P210" s="64" t="str">
        <f t="shared" si="6"/>
        <v>Unknown</v>
      </c>
      <c r="Q210" s="11"/>
      <c r="R210" s="11"/>
      <c r="S210" s="64" t="str">
        <f t="shared" si="7"/>
        <v>Unknown</v>
      </c>
      <c r="T210" s="11"/>
      <c r="U210" s="11"/>
      <c r="V210" s="11"/>
    </row>
    <row r="211" spans="1:22" ht="16.5" x14ac:dyDescent="0.3">
      <c r="A211" s="11"/>
      <c r="B211" s="11"/>
      <c r="C211" s="11"/>
      <c r="D211" s="11"/>
      <c r="E211" s="11"/>
      <c r="F211" s="27"/>
      <c r="G211" s="11"/>
      <c r="H211" s="36"/>
      <c r="I211" s="11"/>
      <c r="J211" s="11"/>
      <c r="K211" s="11"/>
      <c r="L211" s="11"/>
      <c r="M211" s="11"/>
      <c r="N211" s="11"/>
      <c r="O211" s="11"/>
      <c r="P211" s="64" t="str">
        <f t="shared" si="6"/>
        <v>Unknown</v>
      </c>
      <c r="Q211" s="11"/>
      <c r="R211" s="11"/>
      <c r="S211" s="64" t="str">
        <f t="shared" si="7"/>
        <v>Unknown</v>
      </c>
      <c r="T211" s="11"/>
      <c r="U211" s="11"/>
      <c r="V211" s="11"/>
    </row>
    <row r="212" spans="1:22" ht="16.5" x14ac:dyDescent="0.3">
      <c r="A212" s="11"/>
      <c r="B212" s="11"/>
      <c r="C212" s="11"/>
      <c r="D212" s="11"/>
      <c r="E212" s="11"/>
      <c r="F212" s="27"/>
      <c r="G212" s="11"/>
      <c r="H212" s="36"/>
      <c r="I212" s="11"/>
      <c r="J212" s="11"/>
      <c r="K212" s="11"/>
      <c r="L212" s="11"/>
      <c r="M212" s="11"/>
      <c r="N212" s="11"/>
      <c r="O212" s="11"/>
      <c r="P212" s="64" t="str">
        <f t="shared" si="6"/>
        <v>Unknown</v>
      </c>
      <c r="Q212" s="11"/>
      <c r="R212" s="11"/>
      <c r="S212" s="64" t="str">
        <f t="shared" si="7"/>
        <v>Unknown</v>
      </c>
      <c r="T212" s="11"/>
      <c r="U212" s="11"/>
      <c r="V212" s="11"/>
    </row>
    <row r="213" spans="1:22" ht="16.5" x14ac:dyDescent="0.3">
      <c r="A213" s="11"/>
      <c r="B213" s="11"/>
      <c r="C213" s="11"/>
      <c r="D213" s="11"/>
      <c r="E213" s="11"/>
      <c r="F213" s="27"/>
      <c r="G213" s="11"/>
      <c r="H213" s="36"/>
      <c r="I213" s="11"/>
      <c r="J213" s="11"/>
      <c r="K213" s="11"/>
      <c r="L213" s="11"/>
      <c r="M213" s="11"/>
      <c r="N213" s="11"/>
      <c r="O213" s="11"/>
      <c r="P213" s="64" t="str">
        <f t="shared" si="6"/>
        <v>Unknown</v>
      </c>
      <c r="Q213" s="11"/>
      <c r="R213" s="11"/>
      <c r="S213" s="64" t="str">
        <f t="shared" si="7"/>
        <v>Unknown</v>
      </c>
      <c r="T213" s="11"/>
      <c r="U213" s="11"/>
      <c r="V213" s="11"/>
    </row>
    <row r="214" spans="1:22" ht="16.5" x14ac:dyDescent="0.3">
      <c r="A214" s="11"/>
      <c r="B214" s="11"/>
      <c r="C214" s="11"/>
      <c r="D214" s="11"/>
      <c r="E214" s="11"/>
      <c r="F214" s="27"/>
      <c r="G214" s="11"/>
      <c r="H214" s="36"/>
      <c r="I214" s="11"/>
      <c r="J214" s="11"/>
      <c r="K214" s="11"/>
      <c r="L214" s="11"/>
      <c r="M214" s="11"/>
      <c r="N214" s="11"/>
      <c r="O214" s="11"/>
      <c r="P214" s="64" t="str">
        <f t="shared" si="6"/>
        <v>Unknown</v>
      </c>
      <c r="Q214" s="11"/>
      <c r="R214" s="11"/>
      <c r="S214" s="64" t="str">
        <f t="shared" si="7"/>
        <v>Unknown</v>
      </c>
      <c r="T214" s="11"/>
      <c r="U214" s="11"/>
      <c r="V214" s="11"/>
    </row>
    <row r="215" spans="1:22" ht="16.5" x14ac:dyDescent="0.3">
      <c r="A215" s="11"/>
      <c r="B215" s="11"/>
      <c r="C215" s="11"/>
      <c r="D215" s="11"/>
      <c r="E215" s="11"/>
      <c r="F215" s="27"/>
      <c r="G215" s="11"/>
      <c r="H215" s="36"/>
      <c r="I215" s="11"/>
      <c r="J215" s="11"/>
      <c r="K215" s="11"/>
      <c r="L215" s="11"/>
      <c r="M215" s="11"/>
      <c r="N215" s="11"/>
      <c r="O215" s="11"/>
      <c r="P215" s="64" t="str">
        <f t="shared" si="6"/>
        <v>Unknown</v>
      </c>
      <c r="Q215" s="11"/>
      <c r="R215" s="11"/>
      <c r="S215" s="64" t="str">
        <f t="shared" si="7"/>
        <v>Unknown</v>
      </c>
      <c r="T215" s="11"/>
      <c r="U215" s="11"/>
      <c r="V215" s="11"/>
    </row>
    <row r="216" spans="1:22" ht="16.5" x14ac:dyDescent="0.3">
      <c r="A216" s="11"/>
      <c r="B216" s="11"/>
      <c r="C216" s="11"/>
      <c r="D216" s="11"/>
      <c r="E216" s="11"/>
      <c r="F216" s="27"/>
      <c r="G216" s="11"/>
      <c r="H216" s="36"/>
      <c r="I216" s="11"/>
      <c r="J216" s="11"/>
      <c r="K216" s="11"/>
      <c r="L216" s="11"/>
      <c r="M216" s="11"/>
      <c r="N216" s="11"/>
      <c r="O216" s="11"/>
      <c r="P216" s="64" t="str">
        <f t="shared" si="6"/>
        <v>Unknown</v>
      </c>
      <c r="Q216" s="11"/>
      <c r="R216" s="11"/>
      <c r="S216" s="64" t="str">
        <f t="shared" si="7"/>
        <v>Unknown</v>
      </c>
      <c r="T216" s="11"/>
      <c r="U216" s="11"/>
      <c r="V216" s="11"/>
    </row>
    <row r="217" spans="1:22" ht="16.5" x14ac:dyDescent="0.3">
      <c r="A217" s="11"/>
      <c r="B217" s="11"/>
      <c r="C217" s="11"/>
      <c r="D217" s="11"/>
      <c r="E217" s="11"/>
      <c r="F217" s="27"/>
      <c r="G217" s="11"/>
      <c r="H217" s="36"/>
      <c r="I217" s="11"/>
      <c r="J217" s="11"/>
      <c r="K217" s="11"/>
      <c r="L217" s="11"/>
      <c r="M217" s="11"/>
      <c r="N217" s="11"/>
      <c r="O217" s="11"/>
      <c r="P217" s="64" t="str">
        <f t="shared" si="6"/>
        <v>Unknown</v>
      </c>
      <c r="Q217" s="11"/>
      <c r="R217" s="11"/>
      <c r="S217" s="64" t="str">
        <f t="shared" si="7"/>
        <v>Unknown</v>
      </c>
      <c r="T217" s="11"/>
      <c r="U217" s="11"/>
      <c r="V217" s="11"/>
    </row>
    <row r="218" spans="1:22" ht="16.5" x14ac:dyDescent="0.3">
      <c r="A218" s="11"/>
      <c r="B218" s="11"/>
      <c r="C218" s="11"/>
      <c r="D218" s="11"/>
      <c r="E218" s="11"/>
      <c r="F218" s="27"/>
      <c r="G218" s="11"/>
      <c r="H218" s="36"/>
      <c r="I218" s="11"/>
      <c r="J218" s="11"/>
      <c r="K218" s="11"/>
      <c r="L218" s="11"/>
      <c r="M218" s="11"/>
      <c r="N218" s="11"/>
      <c r="O218" s="11"/>
      <c r="P218" s="64" t="str">
        <f t="shared" ref="P218:P281" si="8">IF(ISBLANK(O218),"Unknown",IF(ISBLANK(N218),"Unknown",IF(O218&gt;N218,"Improved",IF(O218&lt;N218,"Decreased",IF(O218=N218,"Maintained")))))</f>
        <v>Unknown</v>
      </c>
      <c r="Q218" s="11"/>
      <c r="R218" s="11"/>
      <c r="S218" s="64" t="str">
        <f t="shared" ref="S218:S281" si="9">IF(ISBLANK(R218),"Unknown",IF(ISBLANK(Q218),"Unknown",IF(R218&gt;Q218,"Improved",IF(R218&lt;Q218,"Decreased",IF(R218=Q218,"Maintained")))))</f>
        <v>Unknown</v>
      </c>
      <c r="T218" s="11"/>
      <c r="U218" s="11"/>
      <c r="V218" s="11"/>
    </row>
    <row r="219" spans="1:22" ht="16.5" x14ac:dyDescent="0.3">
      <c r="A219" s="11"/>
      <c r="B219" s="11"/>
      <c r="C219" s="11"/>
      <c r="D219" s="11"/>
      <c r="E219" s="11"/>
      <c r="F219" s="27"/>
      <c r="G219" s="11"/>
      <c r="H219" s="36"/>
      <c r="I219" s="11"/>
      <c r="J219" s="11"/>
      <c r="K219" s="11"/>
      <c r="L219" s="11"/>
      <c r="M219" s="11"/>
      <c r="N219" s="11"/>
      <c r="O219" s="11"/>
      <c r="P219" s="64" t="str">
        <f t="shared" si="8"/>
        <v>Unknown</v>
      </c>
      <c r="Q219" s="11"/>
      <c r="R219" s="11"/>
      <c r="S219" s="64" t="str">
        <f t="shared" si="9"/>
        <v>Unknown</v>
      </c>
      <c r="T219" s="11"/>
      <c r="U219" s="11"/>
      <c r="V219" s="11"/>
    </row>
    <row r="220" spans="1:22" ht="16.5" x14ac:dyDescent="0.3">
      <c r="A220" s="11"/>
      <c r="B220" s="11"/>
      <c r="C220" s="11"/>
      <c r="D220" s="11"/>
      <c r="E220" s="11"/>
      <c r="F220" s="27"/>
      <c r="G220" s="11"/>
      <c r="H220" s="36"/>
      <c r="I220" s="11"/>
      <c r="J220" s="11"/>
      <c r="K220" s="11"/>
      <c r="L220" s="11"/>
      <c r="M220" s="11"/>
      <c r="N220" s="11"/>
      <c r="O220" s="11"/>
      <c r="P220" s="64" t="str">
        <f t="shared" si="8"/>
        <v>Unknown</v>
      </c>
      <c r="Q220" s="11"/>
      <c r="R220" s="11"/>
      <c r="S220" s="64" t="str">
        <f t="shared" si="9"/>
        <v>Unknown</v>
      </c>
      <c r="T220" s="11"/>
      <c r="U220" s="11"/>
      <c r="V220" s="11"/>
    </row>
    <row r="221" spans="1:22" ht="16.5" x14ac:dyDescent="0.3">
      <c r="A221" s="11"/>
      <c r="B221" s="11"/>
      <c r="C221" s="11"/>
      <c r="D221" s="11"/>
      <c r="E221" s="11"/>
      <c r="F221" s="27"/>
      <c r="G221" s="11"/>
      <c r="H221" s="36"/>
      <c r="I221" s="11"/>
      <c r="J221" s="11"/>
      <c r="K221" s="11"/>
      <c r="L221" s="11"/>
      <c r="M221" s="11"/>
      <c r="N221" s="11"/>
      <c r="O221" s="11"/>
      <c r="P221" s="64" t="str">
        <f t="shared" si="8"/>
        <v>Unknown</v>
      </c>
      <c r="Q221" s="11"/>
      <c r="R221" s="11"/>
      <c r="S221" s="64" t="str">
        <f t="shared" si="9"/>
        <v>Unknown</v>
      </c>
      <c r="T221" s="11"/>
      <c r="U221" s="11"/>
      <c r="V221" s="11"/>
    </row>
    <row r="222" spans="1:22" ht="16.5" x14ac:dyDescent="0.3">
      <c r="A222" s="11"/>
      <c r="B222" s="11"/>
      <c r="C222" s="11"/>
      <c r="D222" s="11"/>
      <c r="E222" s="11"/>
      <c r="F222" s="27"/>
      <c r="G222" s="11"/>
      <c r="H222" s="36"/>
      <c r="I222" s="11"/>
      <c r="J222" s="11"/>
      <c r="K222" s="11"/>
      <c r="L222" s="11"/>
      <c r="M222" s="11"/>
      <c r="N222" s="11"/>
      <c r="O222" s="11"/>
      <c r="P222" s="64" t="str">
        <f t="shared" si="8"/>
        <v>Unknown</v>
      </c>
      <c r="Q222" s="11"/>
      <c r="R222" s="11"/>
      <c r="S222" s="64" t="str">
        <f t="shared" si="9"/>
        <v>Unknown</v>
      </c>
      <c r="T222" s="11"/>
      <c r="U222" s="11"/>
      <c r="V222" s="11"/>
    </row>
    <row r="223" spans="1:22" ht="16.5" x14ac:dyDescent="0.3">
      <c r="A223" s="11"/>
      <c r="B223" s="11"/>
      <c r="C223" s="11"/>
      <c r="D223" s="11"/>
      <c r="E223" s="11"/>
      <c r="F223" s="27"/>
      <c r="G223" s="11"/>
      <c r="H223" s="36"/>
      <c r="I223" s="11"/>
      <c r="J223" s="11"/>
      <c r="K223" s="11"/>
      <c r="L223" s="11"/>
      <c r="M223" s="11"/>
      <c r="N223" s="11"/>
      <c r="O223" s="11"/>
      <c r="P223" s="64" t="str">
        <f t="shared" si="8"/>
        <v>Unknown</v>
      </c>
      <c r="Q223" s="11"/>
      <c r="R223" s="11"/>
      <c r="S223" s="64" t="str">
        <f t="shared" si="9"/>
        <v>Unknown</v>
      </c>
      <c r="T223" s="11"/>
      <c r="U223" s="11"/>
      <c r="V223" s="11"/>
    </row>
    <row r="224" spans="1:22" ht="16.5" x14ac:dyDescent="0.3">
      <c r="A224" s="11"/>
      <c r="B224" s="11"/>
      <c r="C224" s="11"/>
      <c r="D224" s="11"/>
      <c r="E224" s="11"/>
      <c r="F224" s="27"/>
      <c r="G224" s="11"/>
      <c r="H224" s="36"/>
      <c r="I224" s="11"/>
      <c r="J224" s="11"/>
      <c r="K224" s="11"/>
      <c r="L224" s="11"/>
      <c r="M224" s="11"/>
      <c r="N224" s="11"/>
      <c r="O224" s="11"/>
      <c r="P224" s="64" t="str">
        <f t="shared" si="8"/>
        <v>Unknown</v>
      </c>
      <c r="Q224" s="11"/>
      <c r="R224" s="11"/>
      <c r="S224" s="64" t="str">
        <f t="shared" si="9"/>
        <v>Unknown</v>
      </c>
      <c r="T224" s="11"/>
      <c r="U224" s="11"/>
      <c r="V224" s="11"/>
    </row>
    <row r="225" spans="1:22" ht="16.5" x14ac:dyDescent="0.3">
      <c r="A225" s="11"/>
      <c r="B225" s="11"/>
      <c r="C225" s="11"/>
      <c r="D225" s="11"/>
      <c r="E225" s="11"/>
      <c r="F225" s="27"/>
      <c r="G225" s="11"/>
      <c r="H225" s="36"/>
      <c r="I225" s="11"/>
      <c r="J225" s="11"/>
      <c r="K225" s="11"/>
      <c r="L225" s="11"/>
      <c r="M225" s="11"/>
      <c r="N225" s="11"/>
      <c r="O225" s="11"/>
      <c r="P225" s="64" t="str">
        <f t="shared" si="8"/>
        <v>Unknown</v>
      </c>
      <c r="Q225" s="11"/>
      <c r="R225" s="11"/>
      <c r="S225" s="64" t="str">
        <f t="shared" si="9"/>
        <v>Unknown</v>
      </c>
      <c r="T225" s="11"/>
      <c r="U225" s="11"/>
      <c r="V225" s="11"/>
    </row>
    <row r="226" spans="1:22" ht="16.5" x14ac:dyDescent="0.3">
      <c r="A226" s="11"/>
      <c r="B226" s="11"/>
      <c r="C226" s="11"/>
      <c r="D226" s="11"/>
      <c r="E226" s="11"/>
      <c r="F226" s="27"/>
      <c r="G226" s="11"/>
      <c r="H226" s="36"/>
      <c r="I226" s="11"/>
      <c r="J226" s="11"/>
      <c r="K226" s="11"/>
      <c r="L226" s="11"/>
      <c r="M226" s="11"/>
      <c r="N226" s="11"/>
      <c r="O226" s="11"/>
      <c r="P226" s="64" t="str">
        <f t="shared" si="8"/>
        <v>Unknown</v>
      </c>
      <c r="Q226" s="11"/>
      <c r="R226" s="11"/>
      <c r="S226" s="64" t="str">
        <f t="shared" si="9"/>
        <v>Unknown</v>
      </c>
      <c r="T226" s="11"/>
      <c r="U226" s="11"/>
      <c r="V226" s="11"/>
    </row>
    <row r="227" spans="1:22" ht="16.5" x14ac:dyDescent="0.3">
      <c r="A227" s="11"/>
      <c r="B227" s="11"/>
      <c r="C227" s="11"/>
      <c r="D227" s="11"/>
      <c r="E227" s="11"/>
      <c r="F227" s="27"/>
      <c r="G227" s="11"/>
      <c r="H227" s="36"/>
      <c r="I227" s="11"/>
      <c r="J227" s="11"/>
      <c r="K227" s="11"/>
      <c r="L227" s="11"/>
      <c r="M227" s="11"/>
      <c r="N227" s="11"/>
      <c r="O227" s="11"/>
      <c r="P227" s="64" t="str">
        <f t="shared" si="8"/>
        <v>Unknown</v>
      </c>
      <c r="Q227" s="11"/>
      <c r="R227" s="11"/>
      <c r="S227" s="64" t="str">
        <f t="shared" si="9"/>
        <v>Unknown</v>
      </c>
      <c r="T227" s="11"/>
      <c r="U227" s="11"/>
      <c r="V227" s="11"/>
    </row>
    <row r="228" spans="1:22" ht="16.5" x14ac:dyDescent="0.3">
      <c r="A228" s="11"/>
      <c r="B228" s="11"/>
      <c r="C228" s="11"/>
      <c r="D228" s="11"/>
      <c r="E228" s="11"/>
      <c r="F228" s="27"/>
      <c r="G228" s="11"/>
      <c r="H228" s="36"/>
      <c r="I228" s="11"/>
      <c r="J228" s="11"/>
      <c r="K228" s="11"/>
      <c r="L228" s="11"/>
      <c r="M228" s="11"/>
      <c r="N228" s="11"/>
      <c r="O228" s="11"/>
      <c r="P228" s="64" t="str">
        <f t="shared" si="8"/>
        <v>Unknown</v>
      </c>
      <c r="Q228" s="11"/>
      <c r="R228" s="11"/>
      <c r="S228" s="64" t="str">
        <f t="shared" si="9"/>
        <v>Unknown</v>
      </c>
      <c r="T228" s="11"/>
      <c r="U228" s="11"/>
      <c r="V228" s="11"/>
    </row>
    <row r="229" spans="1:22" ht="16.5" x14ac:dyDescent="0.3">
      <c r="A229" s="11"/>
      <c r="B229" s="11"/>
      <c r="C229" s="11"/>
      <c r="D229" s="11"/>
      <c r="E229" s="11"/>
      <c r="F229" s="27"/>
      <c r="G229" s="11"/>
      <c r="H229" s="36"/>
      <c r="I229" s="11"/>
      <c r="J229" s="11"/>
      <c r="K229" s="11"/>
      <c r="L229" s="11"/>
      <c r="M229" s="11"/>
      <c r="N229" s="11"/>
      <c r="O229" s="11"/>
      <c r="P229" s="64" t="str">
        <f t="shared" si="8"/>
        <v>Unknown</v>
      </c>
      <c r="Q229" s="11"/>
      <c r="R229" s="11"/>
      <c r="S229" s="64" t="str">
        <f t="shared" si="9"/>
        <v>Unknown</v>
      </c>
      <c r="T229" s="11"/>
      <c r="U229" s="11"/>
      <c r="V229" s="11"/>
    </row>
    <row r="230" spans="1:22" ht="16.5" x14ac:dyDescent="0.3">
      <c r="A230" s="11"/>
      <c r="B230" s="11"/>
      <c r="C230" s="11"/>
      <c r="D230" s="11"/>
      <c r="E230" s="11"/>
      <c r="F230" s="27"/>
      <c r="G230" s="11"/>
      <c r="H230" s="36"/>
      <c r="I230" s="11"/>
      <c r="J230" s="11"/>
      <c r="K230" s="11"/>
      <c r="L230" s="11"/>
      <c r="M230" s="11"/>
      <c r="N230" s="11"/>
      <c r="O230" s="11"/>
      <c r="P230" s="64" t="str">
        <f t="shared" si="8"/>
        <v>Unknown</v>
      </c>
      <c r="Q230" s="11"/>
      <c r="R230" s="11"/>
      <c r="S230" s="64" t="str">
        <f t="shared" si="9"/>
        <v>Unknown</v>
      </c>
      <c r="T230" s="11"/>
      <c r="U230" s="11"/>
      <c r="V230" s="11"/>
    </row>
    <row r="231" spans="1:22" ht="16.5" x14ac:dyDescent="0.3">
      <c r="A231" s="11"/>
      <c r="B231" s="11"/>
      <c r="C231" s="11"/>
      <c r="D231" s="11"/>
      <c r="E231" s="11"/>
      <c r="F231" s="27"/>
      <c r="G231" s="11"/>
      <c r="H231" s="36"/>
      <c r="I231" s="11"/>
      <c r="J231" s="11"/>
      <c r="K231" s="11"/>
      <c r="L231" s="11"/>
      <c r="M231" s="11"/>
      <c r="N231" s="11"/>
      <c r="O231" s="11"/>
      <c r="P231" s="64" t="str">
        <f t="shared" si="8"/>
        <v>Unknown</v>
      </c>
      <c r="Q231" s="11"/>
      <c r="R231" s="11"/>
      <c r="S231" s="64" t="str">
        <f t="shared" si="9"/>
        <v>Unknown</v>
      </c>
      <c r="T231" s="11"/>
      <c r="U231" s="11"/>
      <c r="V231" s="11"/>
    </row>
    <row r="232" spans="1:22" ht="16.5" x14ac:dyDescent="0.3">
      <c r="A232" s="11"/>
      <c r="B232" s="11"/>
      <c r="C232" s="11"/>
      <c r="D232" s="11"/>
      <c r="E232" s="11"/>
      <c r="F232" s="27"/>
      <c r="G232" s="11"/>
      <c r="H232" s="36"/>
      <c r="I232" s="11"/>
      <c r="J232" s="11"/>
      <c r="K232" s="11"/>
      <c r="L232" s="11"/>
      <c r="M232" s="11"/>
      <c r="N232" s="11"/>
      <c r="O232" s="11"/>
      <c r="P232" s="64" t="str">
        <f t="shared" si="8"/>
        <v>Unknown</v>
      </c>
      <c r="Q232" s="11"/>
      <c r="R232" s="11"/>
      <c r="S232" s="64" t="str">
        <f t="shared" si="9"/>
        <v>Unknown</v>
      </c>
      <c r="T232" s="11"/>
      <c r="U232" s="11"/>
      <c r="V232" s="11"/>
    </row>
    <row r="233" spans="1:22" ht="16.5" x14ac:dyDescent="0.3">
      <c r="A233" s="11"/>
      <c r="B233" s="11"/>
      <c r="C233" s="11"/>
      <c r="D233" s="11"/>
      <c r="E233" s="11"/>
      <c r="F233" s="27"/>
      <c r="G233" s="11"/>
      <c r="H233" s="36"/>
      <c r="I233" s="11"/>
      <c r="J233" s="11"/>
      <c r="K233" s="11"/>
      <c r="L233" s="11"/>
      <c r="M233" s="11"/>
      <c r="N233" s="11"/>
      <c r="O233" s="11"/>
      <c r="P233" s="64" t="str">
        <f t="shared" si="8"/>
        <v>Unknown</v>
      </c>
      <c r="Q233" s="11"/>
      <c r="R233" s="11"/>
      <c r="S233" s="64" t="str">
        <f t="shared" si="9"/>
        <v>Unknown</v>
      </c>
      <c r="T233" s="11"/>
      <c r="U233" s="11"/>
      <c r="V233" s="11"/>
    </row>
    <row r="234" spans="1:22" ht="16.5" x14ac:dyDescent="0.3">
      <c r="A234" s="11"/>
      <c r="B234" s="11"/>
      <c r="C234" s="11"/>
      <c r="D234" s="11"/>
      <c r="E234" s="11"/>
      <c r="F234" s="27"/>
      <c r="G234" s="11"/>
      <c r="H234" s="36"/>
      <c r="I234" s="11"/>
      <c r="J234" s="11"/>
      <c r="K234" s="11"/>
      <c r="L234" s="11"/>
      <c r="M234" s="11"/>
      <c r="N234" s="11"/>
      <c r="O234" s="11"/>
      <c r="P234" s="64" t="str">
        <f t="shared" si="8"/>
        <v>Unknown</v>
      </c>
      <c r="Q234" s="11"/>
      <c r="R234" s="11"/>
      <c r="S234" s="64" t="str">
        <f t="shared" si="9"/>
        <v>Unknown</v>
      </c>
      <c r="T234" s="11"/>
      <c r="U234" s="11"/>
      <c r="V234" s="11"/>
    </row>
    <row r="235" spans="1:22" ht="16.5" x14ac:dyDescent="0.3">
      <c r="A235" s="11"/>
      <c r="B235" s="11"/>
      <c r="C235" s="11"/>
      <c r="D235" s="11"/>
      <c r="E235" s="11"/>
      <c r="F235" s="27"/>
      <c r="G235" s="11"/>
      <c r="H235" s="36"/>
      <c r="I235" s="11"/>
      <c r="J235" s="11"/>
      <c r="K235" s="11"/>
      <c r="L235" s="11"/>
      <c r="M235" s="11"/>
      <c r="N235" s="11"/>
      <c r="O235" s="11"/>
      <c r="P235" s="64" t="str">
        <f t="shared" si="8"/>
        <v>Unknown</v>
      </c>
      <c r="Q235" s="11"/>
      <c r="R235" s="11"/>
      <c r="S235" s="64" t="str">
        <f t="shared" si="9"/>
        <v>Unknown</v>
      </c>
      <c r="T235" s="11"/>
      <c r="U235" s="11"/>
      <c r="V235" s="11"/>
    </row>
    <row r="236" spans="1:22" ht="16.5" x14ac:dyDescent="0.3">
      <c r="A236" s="11"/>
      <c r="B236" s="11"/>
      <c r="C236" s="11"/>
      <c r="D236" s="11"/>
      <c r="E236" s="11"/>
      <c r="F236" s="27"/>
      <c r="G236" s="11"/>
      <c r="H236" s="36"/>
      <c r="I236" s="11"/>
      <c r="J236" s="11"/>
      <c r="K236" s="11"/>
      <c r="L236" s="11"/>
      <c r="M236" s="11"/>
      <c r="N236" s="11"/>
      <c r="O236" s="11"/>
      <c r="P236" s="64" t="str">
        <f t="shared" si="8"/>
        <v>Unknown</v>
      </c>
      <c r="Q236" s="11"/>
      <c r="R236" s="11"/>
      <c r="S236" s="64" t="str">
        <f t="shared" si="9"/>
        <v>Unknown</v>
      </c>
      <c r="T236" s="11"/>
      <c r="U236" s="11"/>
      <c r="V236" s="11"/>
    </row>
    <row r="237" spans="1:22" ht="16.5" x14ac:dyDescent="0.3">
      <c r="A237" s="11"/>
      <c r="B237" s="11"/>
      <c r="C237" s="11"/>
      <c r="D237" s="11"/>
      <c r="E237" s="11"/>
      <c r="F237" s="27"/>
      <c r="G237" s="11"/>
      <c r="H237" s="36"/>
      <c r="I237" s="11"/>
      <c r="J237" s="11"/>
      <c r="K237" s="11"/>
      <c r="L237" s="11"/>
      <c r="M237" s="11"/>
      <c r="N237" s="11"/>
      <c r="O237" s="11"/>
      <c r="P237" s="64" t="str">
        <f t="shared" si="8"/>
        <v>Unknown</v>
      </c>
      <c r="Q237" s="11"/>
      <c r="R237" s="11"/>
      <c r="S237" s="64" t="str">
        <f t="shared" si="9"/>
        <v>Unknown</v>
      </c>
      <c r="T237" s="11"/>
      <c r="U237" s="11"/>
      <c r="V237" s="11"/>
    </row>
    <row r="238" spans="1:22" ht="16.5" x14ac:dyDescent="0.3">
      <c r="A238" s="11"/>
      <c r="B238" s="11"/>
      <c r="C238" s="11"/>
      <c r="D238" s="11"/>
      <c r="E238" s="11"/>
      <c r="F238" s="27"/>
      <c r="G238" s="11"/>
      <c r="H238" s="36"/>
      <c r="I238" s="11"/>
      <c r="J238" s="11"/>
      <c r="K238" s="11"/>
      <c r="L238" s="11"/>
      <c r="M238" s="11"/>
      <c r="N238" s="11"/>
      <c r="O238" s="11"/>
      <c r="P238" s="64" t="str">
        <f t="shared" si="8"/>
        <v>Unknown</v>
      </c>
      <c r="Q238" s="11"/>
      <c r="R238" s="11"/>
      <c r="S238" s="64" t="str">
        <f t="shared" si="9"/>
        <v>Unknown</v>
      </c>
      <c r="T238" s="11"/>
      <c r="U238" s="11"/>
      <c r="V238" s="11"/>
    </row>
    <row r="239" spans="1:22" ht="16.5" x14ac:dyDescent="0.3">
      <c r="A239" s="11"/>
      <c r="B239" s="11"/>
      <c r="C239" s="11"/>
      <c r="D239" s="11"/>
      <c r="E239" s="11"/>
      <c r="F239" s="27"/>
      <c r="G239" s="11"/>
      <c r="H239" s="36"/>
      <c r="I239" s="11"/>
      <c r="J239" s="11"/>
      <c r="K239" s="11"/>
      <c r="L239" s="11"/>
      <c r="M239" s="11"/>
      <c r="N239" s="11"/>
      <c r="O239" s="11"/>
      <c r="P239" s="64" t="str">
        <f t="shared" si="8"/>
        <v>Unknown</v>
      </c>
      <c r="Q239" s="11"/>
      <c r="R239" s="11"/>
      <c r="S239" s="64" t="str">
        <f t="shared" si="9"/>
        <v>Unknown</v>
      </c>
      <c r="T239" s="11"/>
      <c r="U239" s="11"/>
      <c r="V239" s="11"/>
    </row>
    <row r="240" spans="1:22" ht="16.5" x14ac:dyDescent="0.3">
      <c r="A240" s="11"/>
      <c r="B240" s="11"/>
      <c r="C240" s="11"/>
      <c r="D240" s="11"/>
      <c r="E240" s="11"/>
      <c r="F240" s="27"/>
      <c r="G240" s="11"/>
      <c r="H240" s="36"/>
      <c r="I240" s="11"/>
      <c r="J240" s="11"/>
      <c r="K240" s="11"/>
      <c r="L240" s="11"/>
      <c r="M240" s="11"/>
      <c r="N240" s="11"/>
      <c r="O240" s="11"/>
      <c r="P240" s="64" t="str">
        <f t="shared" si="8"/>
        <v>Unknown</v>
      </c>
      <c r="Q240" s="11"/>
      <c r="R240" s="11"/>
      <c r="S240" s="64" t="str">
        <f t="shared" si="9"/>
        <v>Unknown</v>
      </c>
      <c r="T240" s="11"/>
      <c r="U240" s="11"/>
      <c r="V240" s="11"/>
    </row>
    <row r="241" spans="1:22" ht="16.5" x14ac:dyDescent="0.3">
      <c r="A241" s="11"/>
      <c r="B241" s="11"/>
      <c r="C241" s="11"/>
      <c r="D241" s="11"/>
      <c r="E241" s="11"/>
      <c r="F241" s="27"/>
      <c r="G241" s="11"/>
      <c r="H241" s="36"/>
      <c r="I241" s="11"/>
      <c r="J241" s="11"/>
      <c r="K241" s="11"/>
      <c r="L241" s="11"/>
      <c r="M241" s="11"/>
      <c r="N241" s="11"/>
      <c r="O241" s="11"/>
      <c r="P241" s="64" t="str">
        <f t="shared" si="8"/>
        <v>Unknown</v>
      </c>
      <c r="Q241" s="11"/>
      <c r="R241" s="11"/>
      <c r="S241" s="64" t="str">
        <f t="shared" si="9"/>
        <v>Unknown</v>
      </c>
      <c r="T241" s="11"/>
      <c r="U241" s="11"/>
      <c r="V241" s="11"/>
    </row>
    <row r="242" spans="1:22" ht="16.5" x14ac:dyDescent="0.3">
      <c r="A242" s="11"/>
      <c r="B242" s="11"/>
      <c r="C242" s="11"/>
      <c r="D242" s="11"/>
      <c r="E242" s="11"/>
      <c r="F242" s="27"/>
      <c r="G242" s="11"/>
      <c r="H242" s="36"/>
      <c r="I242" s="11"/>
      <c r="J242" s="11"/>
      <c r="K242" s="11"/>
      <c r="L242" s="11"/>
      <c r="M242" s="11"/>
      <c r="N242" s="11"/>
      <c r="O242" s="11"/>
      <c r="P242" s="64" t="str">
        <f t="shared" si="8"/>
        <v>Unknown</v>
      </c>
      <c r="Q242" s="11"/>
      <c r="R242" s="11"/>
      <c r="S242" s="64" t="str">
        <f t="shared" si="9"/>
        <v>Unknown</v>
      </c>
      <c r="T242" s="11"/>
      <c r="U242" s="11"/>
      <c r="V242" s="11"/>
    </row>
    <row r="243" spans="1:22" ht="16.5" x14ac:dyDescent="0.3">
      <c r="A243" s="11"/>
      <c r="B243" s="11"/>
      <c r="C243" s="11"/>
      <c r="D243" s="11"/>
      <c r="E243" s="11"/>
      <c r="F243" s="27"/>
      <c r="G243" s="11"/>
      <c r="H243" s="36"/>
      <c r="I243" s="11"/>
      <c r="J243" s="11"/>
      <c r="K243" s="11"/>
      <c r="L243" s="11"/>
      <c r="M243" s="11"/>
      <c r="N243" s="11"/>
      <c r="O243" s="11"/>
      <c r="P243" s="64" t="str">
        <f t="shared" si="8"/>
        <v>Unknown</v>
      </c>
      <c r="Q243" s="11"/>
      <c r="R243" s="11"/>
      <c r="S243" s="64" t="str">
        <f t="shared" si="9"/>
        <v>Unknown</v>
      </c>
      <c r="T243" s="11"/>
      <c r="U243" s="11"/>
      <c r="V243" s="11"/>
    </row>
    <row r="244" spans="1:22" ht="16.5" x14ac:dyDescent="0.3">
      <c r="A244" s="11"/>
      <c r="B244" s="11"/>
      <c r="C244" s="11"/>
      <c r="D244" s="11"/>
      <c r="E244" s="11"/>
      <c r="F244" s="27"/>
      <c r="G244" s="11"/>
      <c r="H244" s="36"/>
      <c r="I244" s="11"/>
      <c r="J244" s="11"/>
      <c r="K244" s="11"/>
      <c r="L244" s="11"/>
      <c r="M244" s="11"/>
      <c r="N244" s="11"/>
      <c r="O244" s="11"/>
      <c r="P244" s="64" t="str">
        <f t="shared" si="8"/>
        <v>Unknown</v>
      </c>
      <c r="Q244" s="11"/>
      <c r="R244" s="11"/>
      <c r="S244" s="64" t="str">
        <f t="shared" si="9"/>
        <v>Unknown</v>
      </c>
      <c r="T244" s="11"/>
      <c r="U244" s="11"/>
      <c r="V244" s="11"/>
    </row>
    <row r="245" spans="1:22" ht="16.5" x14ac:dyDescent="0.3">
      <c r="A245" s="11"/>
      <c r="B245" s="11"/>
      <c r="C245" s="11"/>
      <c r="D245" s="11"/>
      <c r="E245" s="11"/>
      <c r="F245" s="27"/>
      <c r="G245" s="11"/>
      <c r="H245" s="36"/>
      <c r="I245" s="11"/>
      <c r="J245" s="11"/>
      <c r="K245" s="11"/>
      <c r="L245" s="11"/>
      <c r="M245" s="11"/>
      <c r="N245" s="11"/>
      <c r="O245" s="11"/>
      <c r="P245" s="64" t="str">
        <f t="shared" si="8"/>
        <v>Unknown</v>
      </c>
      <c r="Q245" s="11"/>
      <c r="R245" s="11"/>
      <c r="S245" s="64" t="str">
        <f t="shared" si="9"/>
        <v>Unknown</v>
      </c>
      <c r="T245" s="11"/>
      <c r="U245" s="11"/>
      <c r="V245" s="11"/>
    </row>
    <row r="246" spans="1:22" ht="16.5" x14ac:dyDescent="0.3">
      <c r="A246" s="11"/>
      <c r="B246" s="11"/>
      <c r="C246" s="11"/>
      <c r="D246" s="11"/>
      <c r="E246" s="11"/>
      <c r="F246" s="27"/>
      <c r="G246" s="11"/>
      <c r="H246" s="36"/>
      <c r="I246" s="11"/>
      <c r="J246" s="11"/>
      <c r="K246" s="11"/>
      <c r="L246" s="11"/>
      <c r="M246" s="11"/>
      <c r="N246" s="11"/>
      <c r="O246" s="11"/>
      <c r="P246" s="64" t="str">
        <f t="shared" si="8"/>
        <v>Unknown</v>
      </c>
      <c r="Q246" s="11"/>
      <c r="R246" s="11"/>
      <c r="S246" s="64" t="str">
        <f t="shared" si="9"/>
        <v>Unknown</v>
      </c>
      <c r="T246" s="11"/>
      <c r="U246" s="11"/>
      <c r="V246" s="11"/>
    </row>
    <row r="247" spans="1:22" ht="16.5" x14ac:dyDescent="0.3">
      <c r="A247" s="11"/>
      <c r="B247" s="11"/>
      <c r="C247" s="11"/>
      <c r="D247" s="11"/>
      <c r="E247" s="11"/>
      <c r="F247" s="27"/>
      <c r="G247" s="11"/>
      <c r="H247" s="36"/>
      <c r="I247" s="11"/>
      <c r="J247" s="11"/>
      <c r="K247" s="11"/>
      <c r="L247" s="11"/>
      <c r="M247" s="11"/>
      <c r="N247" s="11"/>
      <c r="O247" s="11"/>
      <c r="P247" s="64" t="str">
        <f t="shared" si="8"/>
        <v>Unknown</v>
      </c>
      <c r="Q247" s="11"/>
      <c r="R247" s="11"/>
      <c r="S247" s="64" t="str">
        <f t="shared" si="9"/>
        <v>Unknown</v>
      </c>
      <c r="T247" s="11"/>
      <c r="U247" s="11"/>
      <c r="V247" s="11"/>
    </row>
    <row r="248" spans="1:22" ht="16.5" x14ac:dyDescent="0.3">
      <c r="A248" s="11"/>
      <c r="B248" s="11"/>
      <c r="C248" s="11"/>
      <c r="D248" s="11"/>
      <c r="E248" s="11"/>
      <c r="F248" s="27"/>
      <c r="G248" s="11"/>
      <c r="H248" s="36"/>
      <c r="I248" s="11"/>
      <c r="J248" s="11"/>
      <c r="K248" s="11"/>
      <c r="L248" s="11"/>
      <c r="M248" s="11"/>
      <c r="N248" s="11"/>
      <c r="O248" s="11"/>
      <c r="P248" s="64" t="str">
        <f t="shared" si="8"/>
        <v>Unknown</v>
      </c>
      <c r="Q248" s="11"/>
      <c r="R248" s="11"/>
      <c r="S248" s="64" t="str">
        <f t="shared" si="9"/>
        <v>Unknown</v>
      </c>
      <c r="T248" s="11"/>
      <c r="U248" s="11"/>
      <c r="V248" s="11"/>
    </row>
    <row r="249" spans="1:22" ht="16.5" x14ac:dyDescent="0.3">
      <c r="A249" s="11"/>
      <c r="B249" s="11"/>
      <c r="C249" s="11"/>
      <c r="D249" s="11"/>
      <c r="E249" s="11"/>
      <c r="F249" s="27"/>
      <c r="G249" s="11"/>
      <c r="H249" s="36"/>
      <c r="I249" s="11"/>
      <c r="J249" s="11"/>
      <c r="K249" s="11"/>
      <c r="L249" s="11"/>
      <c r="M249" s="11"/>
      <c r="N249" s="11"/>
      <c r="O249" s="11"/>
      <c r="P249" s="64" t="str">
        <f t="shared" si="8"/>
        <v>Unknown</v>
      </c>
      <c r="Q249" s="11"/>
      <c r="R249" s="11"/>
      <c r="S249" s="64" t="str">
        <f t="shared" si="9"/>
        <v>Unknown</v>
      </c>
      <c r="T249" s="11"/>
      <c r="U249" s="11"/>
      <c r="V249" s="11"/>
    </row>
    <row r="250" spans="1:22" ht="16.5" x14ac:dyDescent="0.3">
      <c r="A250" s="11"/>
      <c r="B250" s="11"/>
      <c r="C250" s="11"/>
      <c r="D250" s="11"/>
      <c r="E250" s="11"/>
      <c r="F250" s="27"/>
      <c r="G250" s="11"/>
      <c r="H250" s="36"/>
      <c r="I250" s="11"/>
      <c r="J250" s="11"/>
      <c r="K250" s="11"/>
      <c r="L250" s="11"/>
      <c r="M250" s="11"/>
      <c r="N250" s="11"/>
      <c r="O250" s="11"/>
      <c r="P250" s="64" t="str">
        <f t="shared" si="8"/>
        <v>Unknown</v>
      </c>
      <c r="Q250" s="11"/>
      <c r="R250" s="11"/>
      <c r="S250" s="64" t="str">
        <f t="shared" si="9"/>
        <v>Unknown</v>
      </c>
      <c r="T250" s="11"/>
      <c r="U250" s="11"/>
      <c r="V250" s="11"/>
    </row>
    <row r="251" spans="1:22" ht="16.5" x14ac:dyDescent="0.3">
      <c r="A251" s="11"/>
      <c r="B251" s="11"/>
      <c r="C251" s="11"/>
      <c r="D251" s="11"/>
      <c r="E251" s="11"/>
      <c r="F251" s="27"/>
      <c r="G251" s="11"/>
      <c r="H251" s="36"/>
      <c r="I251" s="11"/>
      <c r="J251" s="11"/>
      <c r="K251" s="11"/>
      <c r="L251" s="11"/>
      <c r="M251" s="11"/>
      <c r="N251" s="11"/>
      <c r="O251" s="11"/>
      <c r="P251" s="64" t="str">
        <f t="shared" si="8"/>
        <v>Unknown</v>
      </c>
      <c r="Q251" s="11"/>
      <c r="R251" s="11"/>
      <c r="S251" s="64" t="str">
        <f t="shared" si="9"/>
        <v>Unknown</v>
      </c>
      <c r="T251" s="11"/>
      <c r="U251" s="11"/>
      <c r="V251" s="11"/>
    </row>
    <row r="252" spans="1:22" ht="16.5" x14ac:dyDescent="0.3">
      <c r="A252" s="11"/>
      <c r="B252" s="11"/>
      <c r="C252" s="11"/>
      <c r="D252" s="11"/>
      <c r="E252" s="11"/>
      <c r="F252" s="27"/>
      <c r="G252" s="11"/>
      <c r="H252" s="36"/>
      <c r="I252" s="11"/>
      <c r="J252" s="11"/>
      <c r="K252" s="11"/>
      <c r="L252" s="11"/>
      <c r="M252" s="11"/>
      <c r="N252" s="11"/>
      <c r="O252" s="11"/>
      <c r="P252" s="64" t="str">
        <f t="shared" si="8"/>
        <v>Unknown</v>
      </c>
      <c r="Q252" s="11"/>
      <c r="R252" s="11"/>
      <c r="S252" s="64" t="str">
        <f t="shared" si="9"/>
        <v>Unknown</v>
      </c>
      <c r="T252" s="11"/>
      <c r="U252" s="11"/>
      <c r="V252" s="11"/>
    </row>
    <row r="253" spans="1:22" ht="16.5" x14ac:dyDescent="0.3">
      <c r="A253" s="11"/>
      <c r="B253" s="11"/>
      <c r="C253" s="11"/>
      <c r="D253" s="11"/>
      <c r="E253" s="11"/>
      <c r="F253" s="27"/>
      <c r="G253" s="11"/>
      <c r="H253" s="36"/>
      <c r="I253" s="11"/>
      <c r="J253" s="11"/>
      <c r="K253" s="11"/>
      <c r="L253" s="11"/>
      <c r="M253" s="11"/>
      <c r="N253" s="11"/>
      <c r="O253" s="11"/>
      <c r="P253" s="64" t="str">
        <f t="shared" si="8"/>
        <v>Unknown</v>
      </c>
      <c r="Q253" s="11"/>
      <c r="R253" s="11"/>
      <c r="S253" s="64" t="str">
        <f t="shared" si="9"/>
        <v>Unknown</v>
      </c>
      <c r="T253" s="11"/>
      <c r="U253" s="11"/>
      <c r="V253" s="11"/>
    </row>
    <row r="254" spans="1:22" ht="16.5" x14ac:dyDescent="0.3">
      <c r="A254" s="11"/>
      <c r="B254" s="11"/>
      <c r="C254" s="11"/>
      <c r="D254" s="11"/>
      <c r="E254" s="11"/>
      <c r="F254" s="27"/>
      <c r="G254" s="11"/>
      <c r="H254" s="36"/>
      <c r="I254" s="11"/>
      <c r="J254" s="11"/>
      <c r="K254" s="11"/>
      <c r="L254" s="11"/>
      <c r="M254" s="11"/>
      <c r="N254" s="11"/>
      <c r="O254" s="11"/>
      <c r="P254" s="64" t="str">
        <f t="shared" si="8"/>
        <v>Unknown</v>
      </c>
      <c r="Q254" s="11"/>
      <c r="R254" s="11"/>
      <c r="S254" s="64" t="str">
        <f t="shared" si="9"/>
        <v>Unknown</v>
      </c>
      <c r="T254" s="11"/>
      <c r="U254" s="11"/>
      <c r="V254" s="11"/>
    </row>
    <row r="255" spans="1:22" ht="16.5" x14ac:dyDescent="0.3">
      <c r="A255" s="11"/>
      <c r="B255" s="11"/>
      <c r="C255" s="11"/>
      <c r="D255" s="11"/>
      <c r="E255" s="11"/>
      <c r="F255" s="27"/>
      <c r="G255" s="11"/>
      <c r="H255" s="36"/>
      <c r="I255" s="11"/>
      <c r="J255" s="11"/>
      <c r="K255" s="11"/>
      <c r="L255" s="11"/>
      <c r="M255" s="11"/>
      <c r="N255" s="11"/>
      <c r="O255" s="11"/>
      <c r="P255" s="64" t="str">
        <f t="shared" si="8"/>
        <v>Unknown</v>
      </c>
      <c r="Q255" s="11"/>
      <c r="R255" s="11"/>
      <c r="S255" s="64" t="str">
        <f t="shared" si="9"/>
        <v>Unknown</v>
      </c>
      <c r="T255" s="11"/>
      <c r="U255" s="11"/>
      <c r="V255" s="11"/>
    </row>
    <row r="256" spans="1:22" ht="16.5" x14ac:dyDescent="0.3">
      <c r="A256" s="11"/>
      <c r="B256" s="11"/>
      <c r="C256" s="11"/>
      <c r="D256" s="11"/>
      <c r="E256" s="11"/>
      <c r="F256" s="27"/>
      <c r="G256" s="11"/>
      <c r="H256" s="36"/>
      <c r="I256" s="11"/>
      <c r="J256" s="11"/>
      <c r="K256" s="11"/>
      <c r="L256" s="11"/>
      <c r="M256" s="11"/>
      <c r="N256" s="11"/>
      <c r="O256" s="11"/>
      <c r="P256" s="64" t="str">
        <f t="shared" si="8"/>
        <v>Unknown</v>
      </c>
      <c r="Q256" s="11"/>
      <c r="R256" s="11"/>
      <c r="S256" s="64" t="str">
        <f t="shared" si="9"/>
        <v>Unknown</v>
      </c>
      <c r="T256" s="11"/>
      <c r="U256" s="11"/>
      <c r="V256" s="11"/>
    </row>
    <row r="257" spans="1:22" ht="16.5" x14ac:dyDescent="0.3">
      <c r="A257" s="11"/>
      <c r="B257" s="11"/>
      <c r="C257" s="11"/>
      <c r="D257" s="11"/>
      <c r="E257" s="11"/>
      <c r="F257" s="27"/>
      <c r="G257" s="11"/>
      <c r="H257" s="36"/>
      <c r="I257" s="11"/>
      <c r="J257" s="11"/>
      <c r="K257" s="11"/>
      <c r="L257" s="11"/>
      <c r="M257" s="11"/>
      <c r="N257" s="11"/>
      <c r="O257" s="11"/>
      <c r="P257" s="64" t="str">
        <f t="shared" si="8"/>
        <v>Unknown</v>
      </c>
      <c r="Q257" s="11"/>
      <c r="R257" s="11"/>
      <c r="S257" s="64" t="str">
        <f t="shared" si="9"/>
        <v>Unknown</v>
      </c>
      <c r="T257" s="11"/>
      <c r="U257" s="11"/>
      <c r="V257" s="11"/>
    </row>
    <row r="258" spans="1:22" ht="16.5" x14ac:dyDescent="0.3">
      <c r="A258" s="11"/>
      <c r="B258" s="11"/>
      <c r="C258" s="11"/>
      <c r="D258" s="11"/>
      <c r="E258" s="11"/>
      <c r="F258" s="27"/>
      <c r="G258" s="11"/>
      <c r="H258" s="36"/>
      <c r="I258" s="11"/>
      <c r="J258" s="11"/>
      <c r="K258" s="11"/>
      <c r="L258" s="11"/>
      <c r="M258" s="11"/>
      <c r="N258" s="11"/>
      <c r="O258" s="11"/>
      <c r="P258" s="64" t="str">
        <f t="shared" si="8"/>
        <v>Unknown</v>
      </c>
      <c r="Q258" s="11"/>
      <c r="R258" s="11"/>
      <c r="S258" s="64" t="str">
        <f t="shared" si="9"/>
        <v>Unknown</v>
      </c>
      <c r="T258" s="11"/>
      <c r="U258" s="11"/>
      <c r="V258" s="11"/>
    </row>
    <row r="259" spans="1:22" ht="16.5" x14ac:dyDescent="0.3">
      <c r="A259" s="11"/>
      <c r="B259" s="11"/>
      <c r="C259" s="11"/>
      <c r="D259" s="11"/>
      <c r="E259" s="11"/>
      <c r="F259" s="27"/>
      <c r="G259" s="11"/>
      <c r="H259" s="36"/>
      <c r="I259" s="11"/>
      <c r="J259" s="11"/>
      <c r="K259" s="11"/>
      <c r="L259" s="11"/>
      <c r="M259" s="11"/>
      <c r="N259" s="11"/>
      <c r="O259" s="11"/>
      <c r="P259" s="64" t="str">
        <f t="shared" si="8"/>
        <v>Unknown</v>
      </c>
      <c r="Q259" s="11"/>
      <c r="R259" s="11"/>
      <c r="S259" s="64" t="str">
        <f t="shared" si="9"/>
        <v>Unknown</v>
      </c>
      <c r="T259" s="11"/>
      <c r="U259" s="11"/>
      <c r="V259" s="11"/>
    </row>
    <row r="260" spans="1:22" ht="16.5" x14ac:dyDescent="0.3">
      <c r="A260" s="11"/>
      <c r="B260" s="11"/>
      <c r="C260" s="11"/>
      <c r="D260" s="11"/>
      <c r="E260" s="11"/>
      <c r="F260" s="27"/>
      <c r="G260" s="11"/>
      <c r="H260" s="36"/>
      <c r="I260" s="11"/>
      <c r="J260" s="11"/>
      <c r="K260" s="11"/>
      <c r="L260" s="11"/>
      <c r="M260" s="11"/>
      <c r="N260" s="11"/>
      <c r="O260" s="11"/>
      <c r="P260" s="64" t="str">
        <f t="shared" si="8"/>
        <v>Unknown</v>
      </c>
      <c r="Q260" s="11"/>
      <c r="R260" s="11"/>
      <c r="S260" s="64" t="str">
        <f t="shared" si="9"/>
        <v>Unknown</v>
      </c>
      <c r="T260" s="11"/>
      <c r="U260" s="11"/>
      <c r="V260" s="11"/>
    </row>
    <row r="261" spans="1:22" ht="16.5" x14ac:dyDescent="0.3">
      <c r="A261" s="11"/>
      <c r="B261" s="11"/>
      <c r="C261" s="11"/>
      <c r="D261" s="11"/>
      <c r="E261" s="11"/>
      <c r="F261" s="27"/>
      <c r="G261" s="11"/>
      <c r="H261" s="36"/>
      <c r="I261" s="11"/>
      <c r="J261" s="11"/>
      <c r="K261" s="11"/>
      <c r="L261" s="11"/>
      <c r="M261" s="11"/>
      <c r="N261" s="11"/>
      <c r="O261" s="11"/>
      <c r="P261" s="64" t="str">
        <f t="shared" si="8"/>
        <v>Unknown</v>
      </c>
      <c r="Q261" s="11"/>
      <c r="R261" s="11"/>
      <c r="S261" s="64" t="str">
        <f t="shared" si="9"/>
        <v>Unknown</v>
      </c>
      <c r="T261" s="11"/>
      <c r="U261" s="11"/>
      <c r="V261" s="11"/>
    </row>
    <row r="262" spans="1:22" ht="16.5" x14ac:dyDescent="0.3">
      <c r="A262" s="11"/>
      <c r="B262" s="11"/>
      <c r="C262" s="11"/>
      <c r="D262" s="11"/>
      <c r="E262" s="11"/>
      <c r="F262" s="27"/>
      <c r="G262" s="11"/>
      <c r="H262" s="36"/>
      <c r="I262" s="11"/>
      <c r="J262" s="11"/>
      <c r="K262" s="11"/>
      <c r="L262" s="11"/>
      <c r="M262" s="11"/>
      <c r="N262" s="11"/>
      <c r="O262" s="11"/>
      <c r="P262" s="64" t="str">
        <f t="shared" si="8"/>
        <v>Unknown</v>
      </c>
      <c r="Q262" s="11"/>
      <c r="R262" s="11"/>
      <c r="S262" s="64" t="str">
        <f t="shared" si="9"/>
        <v>Unknown</v>
      </c>
      <c r="T262" s="11"/>
      <c r="U262" s="11"/>
      <c r="V262" s="11"/>
    </row>
    <row r="263" spans="1:22" ht="16.5" x14ac:dyDescent="0.3">
      <c r="A263" s="11"/>
      <c r="B263" s="11"/>
      <c r="C263" s="11"/>
      <c r="D263" s="11"/>
      <c r="E263" s="11"/>
      <c r="F263" s="27"/>
      <c r="G263" s="11"/>
      <c r="H263" s="36"/>
      <c r="I263" s="11"/>
      <c r="J263" s="11"/>
      <c r="K263" s="11"/>
      <c r="L263" s="11"/>
      <c r="M263" s="11"/>
      <c r="N263" s="11"/>
      <c r="O263" s="11"/>
      <c r="P263" s="64" t="str">
        <f t="shared" si="8"/>
        <v>Unknown</v>
      </c>
      <c r="Q263" s="11"/>
      <c r="R263" s="11"/>
      <c r="S263" s="64" t="str">
        <f t="shared" si="9"/>
        <v>Unknown</v>
      </c>
      <c r="T263" s="11"/>
      <c r="U263" s="11"/>
      <c r="V263" s="11"/>
    </row>
    <row r="264" spans="1:22" ht="16.5" x14ac:dyDescent="0.3">
      <c r="A264" s="11"/>
      <c r="B264" s="11"/>
      <c r="C264" s="11"/>
      <c r="D264" s="11"/>
      <c r="E264" s="11"/>
      <c r="F264" s="27"/>
      <c r="G264" s="11"/>
      <c r="H264" s="36"/>
      <c r="I264" s="11"/>
      <c r="J264" s="11"/>
      <c r="K264" s="11"/>
      <c r="L264" s="11"/>
      <c r="M264" s="11"/>
      <c r="N264" s="11"/>
      <c r="O264" s="11"/>
      <c r="P264" s="64" t="str">
        <f t="shared" si="8"/>
        <v>Unknown</v>
      </c>
      <c r="Q264" s="11"/>
      <c r="R264" s="11"/>
      <c r="S264" s="64" t="str">
        <f t="shared" si="9"/>
        <v>Unknown</v>
      </c>
      <c r="T264" s="11"/>
      <c r="U264" s="11"/>
      <c r="V264" s="11"/>
    </row>
    <row r="265" spans="1:22" ht="16.5" x14ac:dyDescent="0.3">
      <c r="A265" s="11"/>
      <c r="B265" s="11"/>
      <c r="C265" s="11"/>
      <c r="D265" s="11"/>
      <c r="E265" s="11"/>
      <c r="F265" s="27"/>
      <c r="G265" s="11"/>
      <c r="H265" s="36"/>
      <c r="I265" s="11"/>
      <c r="J265" s="11"/>
      <c r="K265" s="11"/>
      <c r="L265" s="11"/>
      <c r="M265" s="11"/>
      <c r="N265" s="11"/>
      <c r="O265" s="11"/>
      <c r="P265" s="64" t="str">
        <f t="shared" si="8"/>
        <v>Unknown</v>
      </c>
      <c r="Q265" s="11"/>
      <c r="R265" s="11"/>
      <c r="S265" s="64" t="str">
        <f t="shared" si="9"/>
        <v>Unknown</v>
      </c>
      <c r="T265" s="11"/>
      <c r="U265" s="11"/>
      <c r="V265" s="11"/>
    </row>
    <row r="266" spans="1:22" ht="16.5" x14ac:dyDescent="0.3">
      <c r="A266" s="11"/>
      <c r="B266" s="11"/>
      <c r="C266" s="11"/>
      <c r="D266" s="11"/>
      <c r="E266" s="11"/>
      <c r="F266" s="27"/>
      <c r="G266" s="11"/>
      <c r="H266" s="36"/>
      <c r="I266" s="11"/>
      <c r="J266" s="11"/>
      <c r="K266" s="11"/>
      <c r="L266" s="11"/>
      <c r="M266" s="11"/>
      <c r="N266" s="11"/>
      <c r="O266" s="11"/>
      <c r="P266" s="64" t="str">
        <f t="shared" si="8"/>
        <v>Unknown</v>
      </c>
      <c r="Q266" s="11"/>
      <c r="R266" s="11"/>
      <c r="S266" s="64" t="str">
        <f t="shared" si="9"/>
        <v>Unknown</v>
      </c>
      <c r="T266" s="11"/>
      <c r="U266" s="11"/>
      <c r="V266" s="11"/>
    </row>
    <row r="267" spans="1:22" ht="16.5" x14ac:dyDescent="0.3">
      <c r="A267" s="11"/>
      <c r="B267" s="11"/>
      <c r="C267" s="11"/>
      <c r="D267" s="11"/>
      <c r="E267" s="11"/>
      <c r="F267" s="27"/>
      <c r="G267" s="11"/>
      <c r="H267" s="36"/>
      <c r="I267" s="11"/>
      <c r="J267" s="11"/>
      <c r="K267" s="11"/>
      <c r="L267" s="11"/>
      <c r="M267" s="11"/>
      <c r="N267" s="11"/>
      <c r="O267" s="11"/>
      <c r="P267" s="64" t="str">
        <f t="shared" si="8"/>
        <v>Unknown</v>
      </c>
      <c r="Q267" s="11"/>
      <c r="R267" s="11"/>
      <c r="S267" s="64" t="str">
        <f t="shared" si="9"/>
        <v>Unknown</v>
      </c>
      <c r="T267" s="11"/>
      <c r="U267" s="11"/>
      <c r="V267" s="11"/>
    </row>
    <row r="268" spans="1:22" ht="16.5" x14ac:dyDescent="0.3">
      <c r="A268" s="11"/>
      <c r="B268" s="11"/>
      <c r="C268" s="11"/>
      <c r="D268" s="11"/>
      <c r="E268" s="11"/>
      <c r="F268" s="27"/>
      <c r="G268" s="11"/>
      <c r="H268" s="36"/>
      <c r="I268" s="11"/>
      <c r="J268" s="11"/>
      <c r="K268" s="11"/>
      <c r="L268" s="11"/>
      <c r="M268" s="11"/>
      <c r="N268" s="11"/>
      <c r="O268" s="11"/>
      <c r="P268" s="64" t="str">
        <f t="shared" si="8"/>
        <v>Unknown</v>
      </c>
      <c r="Q268" s="11"/>
      <c r="R268" s="11"/>
      <c r="S268" s="64" t="str">
        <f t="shared" si="9"/>
        <v>Unknown</v>
      </c>
      <c r="T268" s="11"/>
      <c r="U268" s="11"/>
      <c r="V268" s="11"/>
    </row>
    <row r="269" spans="1:22" ht="16.5" x14ac:dyDescent="0.3">
      <c r="A269" s="11"/>
      <c r="B269" s="11"/>
      <c r="C269" s="11"/>
      <c r="D269" s="11"/>
      <c r="E269" s="11"/>
      <c r="F269" s="27"/>
      <c r="G269" s="11"/>
      <c r="H269" s="36"/>
      <c r="I269" s="11"/>
      <c r="J269" s="11"/>
      <c r="K269" s="11"/>
      <c r="L269" s="11"/>
      <c r="M269" s="11"/>
      <c r="N269" s="11"/>
      <c r="O269" s="11"/>
      <c r="P269" s="64" t="str">
        <f t="shared" si="8"/>
        <v>Unknown</v>
      </c>
      <c r="Q269" s="11"/>
      <c r="R269" s="11"/>
      <c r="S269" s="64" t="str">
        <f t="shared" si="9"/>
        <v>Unknown</v>
      </c>
      <c r="T269" s="11"/>
      <c r="U269" s="11"/>
      <c r="V269" s="11"/>
    </row>
    <row r="270" spans="1:22" ht="16.5" x14ac:dyDescent="0.3">
      <c r="A270" s="11"/>
      <c r="B270" s="11"/>
      <c r="C270" s="11"/>
      <c r="D270" s="11"/>
      <c r="E270" s="11"/>
      <c r="F270" s="27"/>
      <c r="G270" s="11"/>
      <c r="H270" s="36"/>
      <c r="I270" s="11"/>
      <c r="J270" s="11"/>
      <c r="K270" s="11"/>
      <c r="L270" s="11"/>
      <c r="M270" s="11"/>
      <c r="N270" s="11"/>
      <c r="O270" s="11"/>
      <c r="P270" s="64" t="str">
        <f t="shared" si="8"/>
        <v>Unknown</v>
      </c>
      <c r="Q270" s="11"/>
      <c r="R270" s="11"/>
      <c r="S270" s="64" t="str">
        <f t="shared" si="9"/>
        <v>Unknown</v>
      </c>
      <c r="T270" s="11"/>
      <c r="U270" s="11"/>
      <c r="V270" s="11"/>
    </row>
    <row r="271" spans="1:22" ht="16.5" x14ac:dyDescent="0.3">
      <c r="A271" s="11"/>
      <c r="B271" s="11"/>
      <c r="C271" s="11"/>
      <c r="D271" s="11"/>
      <c r="E271" s="11"/>
      <c r="F271" s="27"/>
      <c r="G271" s="11"/>
      <c r="H271" s="36"/>
      <c r="I271" s="11"/>
      <c r="J271" s="11"/>
      <c r="K271" s="11"/>
      <c r="L271" s="11"/>
      <c r="M271" s="11"/>
      <c r="N271" s="11"/>
      <c r="O271" s="11"/>
      <c r="P271" s="64" t="str">
        <f t="shared" si="8"/>
        <v>Unknown</v>
      </c>
      <c r="Q271" s="11"/>
      <c r="R271" s="11"/>
      <c r="S271" s="64" t="str">
        <f t="shared" si="9"/>
        <v>Unknown</v>
      </c>
      <c r="T271" s="11"/>
      <c r="U271" s="11"/>
      <c r="V271" s="11"/>
    </row>
    <row r="272" spans="1:22" ht="16.5" x14ac:dyDescent="0.3">
      <c r="A272" s="11"/>
      <c r="B272" s="11"/>
      <c r="C272" s="11"/>
      <c r="D272" s="11"/>
      <c r="E272" s="11"/>
      <c r="F272" s="27"/>
      <c r="G272" s="11"/>
      <c r="H272" s="36"/>
      <c r="I272" s="11"/>
      <c r="J272" s="11"/>
      <c r="K272" s="11"/>
      <c r="L272" s="11"/>
      <c r="M272" s="11"/>
      <c r="N272" s="11"/>
      <c r="O272" s="11"/>
      <c r="P272" s="64" t="str">
        <f t="shared" si="8"/>
        <v>Unknown</v>
      </c>
      <c r="Q272" s="11"/>
      <c r="R272" s="11"/>
      <c r="S272" s="64" t="str">
        <f t="shared" si="9"/>
        <v>Unknown</v>
      </c>
      <c r="T272" s="11"/>
      <c r="U272" s="11"/>
      <c r="V272" s="11"/>
    </row>
    <row r="273" spans="1:22" ht="16.5" x14ac:dyDescent="0.3">
      <c r="A273" s="11"/>
      <c r="B273" s="11"/>
      <c r="C273" s="11"/>
      <c r="D273" s="11"/>
      <c r="E273" s="11"/>
      <c r="F273" s="27"/>
      <c r="G273" s="11"/>
      <c r="H273" s="36"/>
      <c r="I273" s="11"/>
      <c r="J273" s="11"/>
      <c r="K273" s="11"/>
      <c r="L273" s="11"/>
      <c r="M273" s="11"/>
      <c r="N273" s="11"/>
      <c r="O273" s="11"/>
      <c r="P273" s="64" t="str">
        <f t="shared" si="8"/>
        <v>Unknown</v>
      </c>
      <c r="Q273" s="11"/>
      <c r="R273" s="11"/>
      <c r="S273" s="64" t="str">
        <f t="shared" si="9"/>
        <v>Unknown</v>
      </c>
      <c r="T273" s="11"/>
      <c r="U273" s="11"/>
      <c r="V273" s="11"/>
    </row>
    <row r="274" spans="1:22" ht="16.5" x14ac:dyDescent="0.3">
      <c r="A274" s="11"/>
      <c r="B274" s="11"/>
      <c r="C274" s="11"/>
      <c r="D274" s="11"/>
      <c r="E274" s="11"/>
      <c r="F274" s="27"/>
      <c r="G274" s="11"/>
      <c r="H274" s="36"/>
      <c r="I274" s="11"/>
      <c r="J274" s="11"/>
      <c r="K274" s="11"/>
      <c r="L274" s="11"/>
      <c r="M274" s="11"/>
      <c r="N274" s="11"/>
      <c r="O274" s="11"/>
      <c r="P274" s="64" t="str">
        <f t="shared" si="8"/>
        <v>Unknown</v>
      </c>
      <c r="Q274" s="11"/>
      <c r="R274" s="11"/>
      <c r="S274" s="64" t="str">
        <f t="shared" si="9"/>
        <v>Unknown</v>
      </c>
      <c r="T274" s="11"/>
      <c r="U274" s="11"/>
      <c r="V274" s="11"/>
    </row>
    <row r="275" spans="1:22" ht="16.5" x14ac:dyDescent="0.3">
      <c r="A275" s="11"/>
      <c r="B275" s="11"/>
      <c r="C275" s="11"/>
      <c r="D275" s="11"/>
      <c r="E275" s="11"/>
      <c r="F275" s="27"/>
      <c r="G275" s="11"/>
      <c r="H275" s="36"/>
      <c r="I275" s="11"/>
      <c r="J275" s="11"/>
      <c r="K275" s="11"/>
      <c r="L275" s="11"/>
      <c r="M275" s="11"/>
      <c r="N275" s="11"/>
      <c r="O275" s="11"/>
      <c r="P275" s="64" t="str">
        <f t="shared" si="8"/>
        <v>Unknown</v>
      </c>
      <c r="Q275" s="11"/>
      <c r="R275" s="11"/>
      <c r="S275" s="64" t="str">
        <f t="shared" si="9"/>
        <v>Unknown</v>
      </c>
      <c r="T275" s="11"/>
      <c r="U275" s="11"/>
      <c r="V275" s="11"/>
    </row>
    <row r="276" spans="1:22" ht="16.5" x14ac:dyDescent="0.3">
      <c r="A276" s="11"/>
      <c r="B276" s="11"/>
      <c r="C276" s="11"/>
      <c r="D276" s="11"/>
      <c r="E276" s="11"/>
      <c r="F276" s="82"/>
      <c r="G276" s="11"/>
      <c r="H276" s="36"/>
      <c r="I276" s="11"/>
      <c r="J276" s="11"/>
      <c r="K276" s="11"/>
      <c r="L276" s="11"/>
      <c r="M276" s="11"/>
      <c r="N276" s="11"/>
      <c r="O276" s="11"/>
      <c r="P276" s="64" t="str">
        <f t="shared" si="8"/>
        <v>Unknown</v>
      </c>
      <c r="Q276" s="11"/>
      <c r="R276" s="11"/>
      <c r="S276" s="64" t="str">
        <f t="shared" si="9"/>
        <v>Unknown</v>
      </c>
      <c r="T276" s="11"/>
      <c r="U276" s="11"/>
      <c r="V276" s="11"/>
    </row>
    <row r="277" spans="1:22" ht="16.5" x14ac:dyDescent="0.3">
      <c r="A277" s="11"/>
      <c r="B277" s="11"/>
      <c r="C277" s="11"/>
      <c r="D277" s="11"/>
      <c r="E277" s="11"/>
      <c r="F277" s="27"/>
      <c r="G277" s="11"/>
      <c r="H277" s="36"/>
      <c r="I277" s="11"/>
      <c r="J277" s="11"/>
      <c r="K277" s="11"/>
      <c r="L277" s="11"/>
      <c r="M277" s="11"/>
      <c r="N277" s="11"/>
      <c r="O277" s="11"/>
      <c r="P277" s="64" t="str">
        <f t="shared" si="8"/>
        <v>Unknown</v>
      </c>
      <c r="Q277" s="11"/>
      <c r="R277" s="11"/>
      <c r="S277" s="64" t="str">
        <f t="shared" si="9"/>
        <v>Unknown</v>
      </c>
      <c r="T277" s="11"/>
      <c r="U277" s="11"/>
      <c r="V277" s="11"/>
    </row>
    <row r="278" spans="1:22" ht="16.5" x14ac:dyDescent="0.3">
      <c r="A278" s="11"/>
      <c r="B278" s="11"/>
      <c r="C278" s="11"/>
      <c r="D278" s="11"/>
      <c r="E278" s="11"/>
      <c r="F278" s="27"/>
      <c r="G278" s="11"/>
      <c r="H278" s="36"/>
      <c r="I278" s="11"/>
      <c r="J278" s="11"/>
      <c r="K278" s="11"/>
      <c r="L278" s="11"/>
      <c r="M278" s="11"/>
      <c r="N278" s="11"/>
      <c r="O278" s="11"/>
      <c r="P278" s="64" t="str">
        <f t="shared" si="8"/>
        <v>Unknown</v>
      </c>
      <c r="Q278" s="11"/>
      <c r="R278" s="11"/>
      <c r="S278" s="64" t="str">
        <f t="shared" si="9"/>
        <v>Unknown</v>
      </c>
      <c r="T278" s="11"/>
      <c r="U278" s="11"/>
      <c r="V278" s="11"/>
    </row>
    <row r="279" spans="1:22" ht="16.5" x14ac:dyDescent="0.3">
      <c r="A279" s="11"/>
      <c r="B279" s="11"/>
      <c r="C279" s="11"/>
      <c r="D279" s="11"/>
      <c r="E279" s="11"/>
      <c r="F279" s="27"/>
      <c r="G279" s="11"/>
      <c r="H279" s="36"/>
      <c r="I279" s="11"/>
      <c r="J279" s="11"/>
      <c r="K279" s="11"/>
      <c r="L279" s="11"/>
      <c r="M279" s="11"/>
      <c r="N279" s="11"/>
      <c r="O279" s="11"/>
      <c r="P279" s="64" t="str">
        <f t="shared" si="8"/>
        <v>Unknown</v>
      </c>
      <c r="Q279" s="11"/>
      <c r="R279" s="11"/>
      <c r="S279" s="64" t="str">
        <f t="shared" si="9"/>
        <v>Unknown</v>
      </c>
      <c r="T279" s="11"/>
      <c r="U279" s="11"/>
      <c r="V279" s="11"/>
    </row>
    <row r="280" spans="1:22" ht="16.5" x14ac:dyDescent="0.3">
      <c r="A280" s="11"/>
      <c r="B280" s="11"/>
      <c r="C280" s="11"/>
      <c r="D280" s="11"/>
      <c r="E280" s="11"/>
      <c r="F280" s="27"/>
      <c r="G280" s="11"/>
      <c r="H280" s="36"/>
      <c r="I280" s="11"/>
      <c r="J280" s="11"/>
      <c r="K280" s="11"/>
      <c r="L280" s="11"/>
      <c r="M280" s="11"/>
      <c r="N280" s="11"/>
      <c r="O280" s="11"/>
      <c r="P280" s="64" t="str">
        <f t="shared" si="8"/>
        <v>Unknown</v>
      </c>
      <c r="Q280" s="11"/>
      <c r="R280" s="11"/>
      <c r="S280" s="64" t="str">
        <f t="shared" si="9"/>
        <v>Unknown</v>
      </c>
      <c r="T280" s="11"/>
      <c r="U280" s="11"/>
      <c r="V280" s="11"/>
    </row>
    <row r="281" spans="1:22" ht="16.5" x14ac:dyDescent="0.3">
      <c r="A281" s="11"/>
      <c r="B281" s="11"/>
      <c r="C281" s="11"/>
      <c r="D281" s="11"/>
      <c r="E281" s="11"/>
      <c r="F281" s="27"/>
      <c r="G281" s="11"/>
      <c r="H281" s="36"/>
      <c r="I281" s="11"/>
      <c r="J281" s="11"/>
      <c r="K281" s="11"/>
      <c r="L281" s="11"/>
      <c r="M281" s="11"/>
      <c r="N281" s="11"/>
      <c r="O281" s="11"/>
      <c r="P281" s="64" t="str">
        <f t="shared" si="8"/>
        <v>Unknown</v>
      </c>
      <c r="Q281" s="11"/>
      <c r="R281" s="11"/>
      <c r="S281" s="64" t="str">
        <f t="shared" si="9"/>
        <v>Unknown</v>
      </c>
      <c r="T281" s="11"/>
      <c r="U281" s="11"/>
      <c r="V281" s="11"/>
    </row>
    <row r="282" spans="1:22" ht="16.5" x14ac:dyDescent="0.3">
      <c r="A282" s="11"/>
      <c r="B282" s="11"/>
      <c r="C282" s="11"/>
      <c r="D282" s="11"/>
      <c r="E282" s="11"/>
      <c r="F282" s="27"/>
      <c r="G282" s="11"/>
      <c r="H282" s="36"/>
      <c r="I282" s="11"/>
      <c r="J282" s="11"/>
      <c r="K282" s="11"/>
      <c r="L282" s="11"/>
      <c r="M282" s="11"/>
      <c r="N282" s="11"/>
      <c r="O282" s="11"/>
      <c r="P282" s="64" t="str">
        <f t="shared" ref="P282:P324" si="10">IF(ISBLANK(O282),"Unknown",IF(ISBLANK(N282),"Unknown",IF(O282&gt;N282,"Improved",IF(O282&lt;N282,"Decreased",IF(O282=N282,"Maintained")))))</f>
        <v>Unknown</v>
      </c>
      <c r="Q282" s="11"/>
      <c r="R282" s="11"/>
      <c r="S282" s="64" t="str">
        <f t="shared" ref="S282:S324" si="11">IF(ISBLANK(R282),"Unknown",IF(ISBLANK(Q282),"Unknown",IF(R282&gt;Q282,"Improved",IF(R282&lt;Q282,"Decreased",IF(R282=Q282,"Maintained")))))</f>
        <v>Unknown</v>
      </c>
      <c r="T282" s="11"/>
      <c r="U282" s="11"/>
      <c r="V282" s="11"/>
    </row>
    <row r="283" spans="1:22" ht="16.5" x14ac:dyDescent="0.3">
      <c r="A283" s="11"/>
      <c r="B283" s="11"/>
      <c r="C283" s="11"/>
      <c r="D283" s="11"/>
      <c r="E283" s="11"/>
      <c r="F283" s="27"/>
      <c r="G283" s="11"/>
      <c r="H283" s="36"/>
      <c r="I283" s="11"/>
      <c r="J283" s="11"/>
      <c r="K283" s="11"/>
      <c r="L283" s="11"/>
      <c r="M283" s="11"/>
      <c r="N283" s="11"/>
      <c r="O283" s="11"/>
      <c r="P283" s="64" t="str">
        <f t="shared" si="10"/>
        <v>Unknown</v>
      </c>
      <c r="Q283" s="11"/>
      <c r="R283" s="11"/>
      <c r="S283" s="64" t="str">
        <f t="shared" si="11"/>
        <v>Unknown</v>
      </c>
      <c r="T283" s="11"/>
      <c r="U283" s="11"/>
      <c r="V283" s="11"/>
    </row>
    <row r="284" spans="1:22" ht="16.5" x14ac:dyDescent="0.3">
      <c r="A284" s="11"/>
      <c r="B284" s="11"/>
      <c r="C284" s="11"/>
      <c r="D284" s="11"/>
      <c r="E284" s="11"/>
      <c r="F284" s="27"/>
      <c r="G284" s="11"/>
      <c r="H284" s="36"/>
      <c r="I284" s="11"/>
      <c r="J284" s="11"/>
      <c r="K284" s="11"/>
      <c r="L284" s="11"/>
      <c r="M284" s="11"/>
      <c r="N284" s="11"/>
      <c r="O284" s="11"/>
      <c r="P284" s="64" t="str">
        <f t="shared" si="10"/>
        <v>Unknown</v>
      </c>
      <c r="Q284" s="11"/>
      <c r="R284" s="11"/>
      <c r="S284" s="64" t="str">
        <f t="shared" si="11"/>
        <v>Unknown</v>
      </c>
      <c r="T284" s="11"/>
      <c r="U284" s="11"/>
      <c r="V284" s="11"/>
    </row>
    <row r="285" spans="1:22" ht="16.5" x14ac:dyDescent="0.3">
      <c r="A285" s="11"/>
      <c r="B285" s="11"/>
      <c r="C285" s="11"/>
      <c r="D285" s="11"/>
      <c r="E285" s="11"/>
      <c r="F285" s="27"/>
      <c r="G285" s="11"/>
      <c r="H285" s="36"/>
      <c r="I285" s="11"/>
      <c r="J285" s="11"/>
      <c r="K285" s="11"/>
      <c r="L285" s="11"/>
      <c r="M285" s="11"/>
      <c r="N285" s="11"/>
      <c r="O285" s="11"/>
      <c r="P285" s="64" t="str">
        <f t="shared" si="10"/>
        <v>Unknown</v>
      </c>
      <c r="Q285" s="11"/>
      <c r="R285" s="11"/>
      <c r="S285" s="64" t="str">
        <f t="shared" si="11"/>
        <v>Unknown</v>
      </c>
      <c r="T285" s="11"/>
      <c r="U285" s="11"/>
      <c r="V285" s="11"/>
    </row>
    <row r="286" spans="1:22" ht="16.5" x14ac:dyDescent="0.3">
      <c r="A286" s="11"/>
      <c r="B286" s="11"/>
      <c r="C286" s="11"/>
      <c r="D286" s="11"/>
      <c r="E286" s="11"/>
      <c r="F286" s="27"/>
      <c r="G286" s="11"/>
      <c r="H286" s="36"/>
      <c r="I286" s="11"/>
      <c r="J286" s="11"/>
      <c r="K286" s="11"/>
      <c r="L286" s="11"/>
      <c r="M286" s="11"/>
      <c r="N286" s="11"/>
      <c r="O286" s="11"/>
      <c r="P286" s="64" t="str">
        <f t="shared" si="10"/>
        <v>Unknown</v>
      </c>
      <c r="Q286" s="11"/>
      <c r="R286" s="11"/>
      <c r="S286" s="64" t="str">
        <f t="shared" si="11"/>
        <v>Unknown</v>
      </c>
      <c r="T286" s="11"/>
      <c r="U286" s="11"/>
      <c r="V286" s="11"/>
    </row>
    <row r="287" spans="1:22" ht="16.5" x14ac:dyDescent="0.3">
      <c r="A287" s="11"/>
      <c r="B287" s="11"/>
      <c r="C287" s="11"/>
      <c r="D287" s="11"/>
      <c r="E287" s="11"/>
      <c r="F287" s="27"/>
      <c r="G287" s="11"/>
      <c r="H287" s="36"/>
      <c r="I287" s="11"/>
      <c r="J287" s="11"/>
      <c r="K287" s="11"/>
      <c r="L287" s="11"/>
      <c r="M287" s="11"/>
      <c r="N287" s="11"/>
      <c r="O287" s="11"/>
      <c r="P287" s="64" t="str">
        <f t="shared" si="10"/>
        <v>Unknown</v>
      </c>
      <c r="Q287" s="11"/>
      <c r="R287" s="11"/>
      <c r="S287" s="64" t="str">
        <f t="shared" si="11"/>
        <v>Unknown</v>
      </c>
      <c r="T287" s="11"/>
      <c r="U287" s="11"/>
      <c r="V287" s="11"/>
    </row>
    <row r="288" spans="1:22" ht="16.5" x14ac:dyDescent="0.3">
      <c r="A288" s="11"/>
      <c r="B288" s="11"/>
      <c r="C288" s="11"/>
      <c r="D288" s="11"/>
      <c r="E288" s="11"/>
      <c r="F288" s="27"/>
      <c r="G288" s="11"/>
      <c r="H288" s="36"/>
      <c r="I288" s="11"/>
      <c r="J288" s="11"/>
      <c r="K288" s="11"/>
      <c r="L288" s="11"/>
      <c r="M288" s="11"/>
      <c r="N288" s="11"/>
      <c r="O288" s="11"/>
      <c r="P288" s="64" t="str">
        <f t="shared" si="10"/>
        <v>Unknown</v>
      </c>
      <c r="Q288" s="11"/>
      <c r="R288" s="11"/>
      <c r="S288" s="64" t="str">
        <f t="shared" si="11"/>
        <v>Unknown</v>
      </c>
      <c r="T288" s="11"/>
      <c r="U288" s="11"/>
      <c r="V288" s="11"/>
    </row>
    <row r="289" spans="1:22" ht="16.5" x14ac:dyDescent="0.3">
      <c r="A289" s="11"/>
      <c r="B289" s="11"/>
      <c r="C289" s="11"/>
      <c r="D289" s="11"/>
      <c r="E289" s="11"/>
      <c r="F289" s="27"/>
      <c r="G289" s="11"/>
      <c r="H289" s="36"/>
      <c r="I289" s="11"/>
      <c r="J289" s="11"/>
      <c r="K289" s="11"/>
      <c r="L289" s="11"/>
      <c r="M289" s="11"/>
      <c r="N289" s="11"/>
      <c r="O289" s="11"/>
      <c r="P289" s="64" t="str">
        <f t="shared" si="10"/>
        <v>Unknown</v>
      </c>
      <c r="Q289" s="11"/>
      <c r="R289" s="11"/>
      <c r="S289" s="64" t="str">
        <f t="shared" si="11"/>
        <v>Unknown</v>
      </c>
      <c r="T289" s="11"/>
      <c r="U289" s="11"/>
      <c r="V289" s="11"/>
    </row>
    <row r="290" spans="1:22" ht="16.5" x14ac:dyDescent="0.3">
      <c r="A290" s="11"/>
      <c r="B290" s="11"/>
      <c r="C290" s="11"/>
      <c r="D290" s="11"/>
      <c r="E290" s="11"/>
      <c r="F290" s="27"/>
      <c r="G290" s="11"/>
      <c r="H290" s="36"/>
      <c r="I290" s="11"/>
      <c r="J290" s="11"/>
      <c r="K290" s="11"/>
      <c r="L290" s="11"/>
      <c r="M290" s="11"/>
      <c r="N290" s="11"/>
      <c r="O290" s="11"/>
      <c r="P290" s="64" t="str">
        <f t="shared" si="10"/>
        <v>Unknown</v>
      </c>
      <c r="Q290" s="11"/>
      <c r="R290" s="11"/>
      <c r="S290" s="64" t="str">
        <f t="shared" si="11"/>
        <v>Unknown</v>
      </c>
      <c r="T290" s="11"/>
      <c r="U290" s="11"/>
      <c r="V290" s="11"/>
    </row>
    <row r="291" spans="1:22" ht="16.5" x14ac:dyDescent="0.3">
      <c r="A291" s="11"/>
      <c r="B291" s="11"/>
      <c r="C291" s="11"/>
      <c r="D291" s="11"/>
      <c r="E291" s="11"/>
      <c r="F291" s="27"/>
      <c r="G291" s="11"/>
      <c r="H291" s="36"/>
      <c r="I291" s="11"/>
      <c r="J291" s="11"/>
      <c r="K291" s="11"/>
      <c r="L291" s="11"/>
      <c r="M291" s="11"/>
      <c r="N291" s="11"/>
      <c r="O291" s="11"/>
      <c r="P291" s="64" t="str">
        <f t="shared" si="10"/>
        <v>Unknown</v>
      </c>
      <c r="Q291" s="11"/>
      <c r="R291" s="11"/>
      <c r="S291" s="64" t="str">
        <f t="shared" si="11"/>
        <v>Unknown</v>
      </c>
      <c r="T291" s="11"/>
      <c r="U291" s="11"/>
      <c r="V291" s="11"/>
    </row>
    <row r="292" spans="1:22" ht="16.5" x14ac:dyDescent="0.3">
      <c r="A292" s="11"/>
      <c r="B292" s="11"/>
      <c r="C292" s="11"/>
      <c r="D292" s="11"/>
      <c r="E292" s="11"/>
      <c r="F292" s="27"/>
      <c r="G292" s="11"/>
      <c r="H292" s="36"/>
      <c r="I292" s="11"/>
      <c r="J292" s="11"/>
      <c r="K292" s="11"/>
      <c r="L292" s="11"/>
      <c r="M292" s="11"/>
      <c r="N292" s="11"/>
      <c r="O292" s="11"/>
      <c r="P292" s="64" t="str">
        <f t="shared" si="10"/>
        <v>Unknown</v>
      </c>
      <c r="Q292" s="11"/>
      <c r="R292" s="11"/>
      <c r="S292" s="64" t="str">
        <f t="shared" si="11"/>
        <v>Unknown</v>
      </c>
      <c r="T292" s="11"/>
      <c r="U292" s="11"/>
      <c r="V292" s="11"/>
    </row>
    <row r="293" spans="1:22" ht="16.5" x14ac:dyDescent="0.3">
      <c r="A293" s="11"/>
      <c r="B293" s="11"/>
      <c r="C293" s="11"/>
      <c r="D293" s="11"/>
      <c r="E293" s="11"/>
      <c r="F293" s="27"/>
      <c r="G293" s="11"/>
      <c r="H293" s="36"/>
      <c r="I293" s="11"/>
      <c r="J293" s="11"/>
      <c r="K293" s="11"/>
      <c r="L293" s="11"/>
      <c r="M293" s="11"/>
      <c r="N293" s="11"/>
      <c r="O293" s="11"/>
      <c r="P293" s="64" t="str">
        <f t="shared" si="10"/>
        <v>Unknown</v>
      </c>
      <c r="Q293" s="11"/>
      <c r="R293" s="11"/>
      <c r="S293" s="64" t="str">
        <f t="shared" si="11"/>
        <v>Unknown</v>
      </c>
      <c r="T293" s="11"/>
      <c r="U293" s="11"/>
      <c r="V293" s="11"/>
    </row>
    <row r="294" spans="1:22" ht="16.5" x14ac:dyDescent="0.3">
      <c r="A294" s="11"/>
      <c r="B294" s="11"/>
      <c r="C294" s="11"/>
      <c r="D294" s="11"/>
      <c r="E294" s="11"/>
      <c r="F294" s="27"/>
      <c r="G294" s="11"/>
      <c r="H294" s="36"/>
      <c r="I294" s="11"/>
      <c r="J294" s="11"/>
      <c r="K294" s="11"/>
      <c r="L294" s="11"/>
      <c r="M294" s="11"/>
      <c r="N294" s="11"/>
      <c r="O294" s="11"/>
      <c r="P294" s="64" t="str">
        <f t="shared" si="10"/>
        <v>Unknown</v>
      </c>
      <c r="Q294" s="11"/>
      <c r="R294" s="11"/>
      <c r="S294" s="64" t="str">
        <f t="shared" si="11"/>
        <v>Unknown</v>
      </c>
      <c r="T294" s="11"/>
      <c r="U294" s="11"/>
      <c r="V294" s="11"/>
    </row>
    <row r="295" spans="1:22" ht="16.5" x14ac:dyDescent="0.3">
      <c r="A295" s="11"/>
      <c r="B295" s="11"/>
      <c r="C295" s="11"/>
      <c r="D295" s="11"/>
      <c r="E295" s="11"/>
      <c r="F295" s="27"/>
      <c r="G295" s="11"/>
      <c r="H295" s="36"/>
      <c r="I295" s="11"/>
      <c r="J295" s="11"/>
      <c r="K295" s="11"/>
      <c r="L295" s="11"/>
      <c r="M295" s="11"/>
      <c r="N295" s="11"/>
      <c r="O295" s="11"/>
      <c r="P295" s="64" t="str">
        <f t="shared" si="10"/>
        <v>Unknown</v>
      </c>
      <c r="Q295" s="11"/>
      <c r="R295" s="11"/>
      <c r="S295" s="64" t="str">
        <f t="shared" si="11"/>
        <v>Unknown</v>
      </c>
      <c r="T295" s="11"/>
      <c r="U295" s="11"/>
      <c r="V295" s="11"/>
    </row>
    <row r="296" spans="1:22" ht="16.5" x14ac:dyDescent="0.3">
      <c r="A296" s="11"/>
      <c r="B296" s="11"/>
      <c r="C296" s="11"/>
      <c r="D296" s="11"/>
      <c r="E296" s="11"/>
      <c r="F296" s="27"/>
      <c r="G296" s="11"/>
      <c r="H296" s="36"/>
      <c r="I296" s="11"/>
      <c r="J296" s="11"/>
      <c r="K296" s="11"/>
      <c r="L296" s="11"/>
      <c r="M296" s="11"/>
      <c r="N296" s="11"/>
      <c r="O296" s="11"/>
      <c r="P296" s="64" t="str">
        <f t="shared" si="10"/>
        <v>Unknown</v>
      </c>
      <c r="Q296" s="11"/>
      <c r="R296" s="11"/>
      <c r="S296" s="64" t="str">
        <f t="shared" si="11"/>
        <v>Unknown</v>
      </c>
      <c r="T296" s="11"/>
      <c r="U296" s="11"/>
      <c r="V296" s="11"/>
    </row>
    <row r="297" spans="1:22" ht="16.5" x14ac:dyDescent="0.3">
      <c r="A297" s="11"/>
      <c r="B297" s="11"/>
      <c r="C297" s="11"/>
      <c r="D297" s="11"/>
      <c r="E297" s="11"/>
      <c r="F297" s="27"/>
      <c r="G297" s="11"/>
      <c r="H297" s="36"/>
      <c r="I297" s="11"/>
      <c r="J297" s="11"/>
      <c r="K297" s="11"/>
      <c r="L297" s="11"/>
      <c r="M297" s="11"/>
      <c r="N297" s="11"/>
      <c r="O297" s="11"/>
      <c r="P297" s="64" t="str">
        <f t="shared" si="10"/>
        <v>Unknown</v>
      </c>
      <c r="Q297" s="11"/>
      <c r="R297" s="11"/>
      <c r="S297" s="64" t="str">
        <f t="shared" si="11"/>
        <v>Unknown</v>
      </c>
      <c r="T297" s="11"/>
      <c r="U297" s="11"/>
      <c r="V297" s="11"/>
    </row>
    <row r="298" spans="1:22" ht="16.5" x14ac:dyDescent="0.3">
      <c r="A298" s="11"/>
      <c r="B298" s="11"/>
      <c r="C298" s="11"/>
      <c r="D298" s="11"/>
      <c r="E298" s="11"/>
      <c r="F298" s="27"/>
      <c r="G298" s="11"/>
      <c r="H298" s="36"/>
      <c r="I298" s="11"/>
      <c r="J298" s="11"/>
      <c r="K298" s="11"/>
      <c r="L298" s="11"/>
      <c r="M298" s="11"/>
      <c r="N298" s="11"/>
      <c r="O298" s="11"/>
      <c r="P298" s="64" t="str">
        <f t="shared" si="10"/>
        <v>Unknown</v>
      </c>
      <c r="Q298" s="11"/>
      <c r="R298" s="11"/>
      <c r="S298" s="64" t="str">
        <f t="shared" si="11"/>
        <v>Unknown</v>
      </c>
      <c r="T298" s="11"/>
      <c r="U298" s="11"/>
      <c r="V298" s="11"/>
    </row>
    <row r="299" spans="1:22" ht="16.5" x14ac:dyDescent="0.3">
      <c r="A299" s="11"/>
      <c r="B299" s="11"/>
      <c r="C299" s="11"/>
      <c r="D299" s="11"/>
      <c r="E299" s="11"/>
      <c r="F299" s="27"/>
      <c r="G299" s="11"/>
      <c r="H299" s="36"/>
      <c r="I299" s="11"/>
      <c r="J299" s="11"/>
      <c r="K299" s="11"/>
      <c r="L299" s="11"/>
      <c r="M299" s="11"/>
      <c r="N299" s="11"/>
      <c r="O299" s="11"/>
      <c r="P299" s="64" t="str">
        <f t="shared" si="10"/>
        <v>Unknown</v>
      </c>
      <c r="Q299" s="11"/>
      <c r="R299" s="11"/>
      <c r="S299" s="64" t="str">
        <f t="shared" si="11"/>
        <v>Unknown</v>
      </c>
      <c r="T299" s="11"/>
      <c r="U299" s="11"/>
      <c r="V299" s="11"/>
    </row>
    <row r="300" spans="1:22" ht="16.5" x14ac:dyDescent="0.3">
      <c r="A300" s="11"/>
      <c r="B300" s="11"/>
      <c r="C300" s="11"/>
      <c r="D300" s="11"/>
      <c r="E300" s="11"/>
      <c r="F300" s="27"/>
      <c r="G300" s="11"/>
      <c r="H300" s="36"/>
      <c r="I300" s="11"/>
      <c r="J300" s="11"/>
      <c r="K300" s="11"/>
      <c r="L300" s="11"/>
      <c r="M300" s="11"/>
      <c r="N300" s="11"/>
      <c r="O300" s="11"/>
      <c r="P300" s="64" t="str">
        <f t="shared" si="10"/>
        <v>Unknown</v>
      </c>
      <c r="Q300" s="11"/>
      <c r="R300" s="11"/>
      <c r="S300" s="64" t="str">
        <f t="shared" si="11"/>
        <v>Unknown</v>
      </c>
      <c r="T300" s="11"/>
      <c r="U300" s="11"/>
      <c r="V300" s="11"/>
    </row>
    <row r="301" spans="1:22" ht="16.5" x14ac:dyDescent="0.3">
      <c r="A301" s="11"/>
      <c r="B301" s="11"/>
      <c r="C301" s="11"/>
      <c r="D301" s="11"/>
      <c r="E301" s="11"/>
      <c r="F301" s="27"/>
      <c r="G301" s="11"/>
      <c r="H301" s="36"/>
      <c r="I301" s="11"/>
      <c r="J301" s="11"/>
      <c r="K301" s="11"/>
      <c r="L301" s="11"/>
      <c r="M301" s="11"/>
      <c r="N301" s="11"/>
      <c r="O301" s="11"/>
      <c r="P301" s="64" t="str">
        <f t="shared" si="10"/>
        <v>Unknown</v>
      </c>
      <c r="Q301" s="11"/>
      <c r="R301" s="11"/>
      <c r="S301" s="64" t="str">
        <f t="shared" si="11"/>
        <v>Unknown</v>
      </c>
      <c r="T301" s="11"/>
      <c r="U301" s="11"/>
      <c r="V301" s="11"/>
    </row>
    <row r="302" spans="1:22" ht="16.5" x14ac:dyDescent="0.3">
      <c r="A302" s="11"/>
      <c r="B302" s="11"/>
      <c r="C302" s="11"/>
      <c r="D302" s="11"/>
      <c r="E302" s="11"/>
      <c r="F302" s="27"/>
      <c r="G302" s="11"/>
      <c r="H302" s="36"/>
      <c r="I302" s="11"/>
      <c r="J302" s="11"/>
      <c r="K302" s="11"/>
      <c r="L302" s="11"/>
      <c r="M302" s="11"/>
      <c r="N302" s="11"/>
      <c r="O302" s="11"/>
      <c r="P302" s="64" t="str">
        <f t="shared" si="10"/>
        <v>Unknown</v>
      </c>
      <c r="Q302" s="11"/>
      <c r="R302" s="11"/>
      <c r="S302" s="64" t="str">
        <f t="shared" si="11"/>
        <v>Unknown</v>
      </c>
      <c r="T302" s="11"/>
      <c r="U302" s="11"/>
      <c r="V302" s="11"/>
    </row>
    <row r="303" spans="1:22" ht="16.5" x14ac:dyDescent="0.3">
      <c r="A303" s="11"/>
      <c r="B303" s="11"/>
      <c r="C303" s="11"/>
      <c r="D303" s="11"/>
      <c r="E303" s="11"/>
      <c r="F303" s="27"/>
      <c r="G303" s="11"/>
      <c r="H303" s="36"/>
      <c r="I303" s="11"/>
      <c r="J303" s="11"/>
      <c r="K303" s="11"/>
      <c r="L303" s="11"/>
      <c r="M303" s="11"/>
      <c r="N303" s="11"/>
      <c r="O303" s="11"/>
      <c r="P303" s="64" t="str">
        <f t="shared" si="10"/>
        <v>Unknown</v>
      </c>
      <c r="Q303" s="11"/>
      <c r="R303" s="11"/>
      <c r="S303" s="64" t="str">
        <f t="shared" si="11"/>
        <v>Unknown</v>
      </c>
      <c r="T303" s="11"/>
      <c r="U303" s="11"/>
      <c r="V303" s="11"/>
    </row>
    <row r="304" spans="1:22" ht="16.5" x14ac:dyDescent="0.3">
      <c r="A304" s="11"/>
      <c r="B304" s="11"/>
      <c r="C304" s="11"/>
      <c r="D304" s="11"/>
      <c r="E304" s="11"/>
      <c r="F304" s="27"/>
      <c r="G304" s="11"/>
      <c r="H304" s="36"/>
      <c r="I304" s="11"/>
      <c r="J304" s="11"/>
      <c r="K304" s="11"/>
      <c r="L304" s="11"/>
      <c r="M304" s="11"/>
      <c r="N304" s="11"/>
      <c r="O304" s="11"/>
      <c r="P304" s="64" t="str">
        <f t="shared" si="10"/>
        <v>Unknown</v>
      </c>
      <c r="Q304" s="11"/>
      <c r="R304" s="11"/>
      <c r="S304" s="64" t="str">
        <f t="shared" si="11"/>
        <v>Unknown</v>
      </c>
      <c r="T304" s="11"/>
      <c r="U304" s="11"/>
      <c r="V304" s="11"/>
    </row>
    <row r="305" spans="1:22" ht="16.5" x14ac:dyDescent="0.3">
      <c r="A305" s="11"/>
      <c r="B305" s="11"/>
      <c r="C305" s="11"/>
      <c r="D305" s="11"/>
      <c r="E305" s="11"/>
      <c r="F305" s="27"/>
      <c r="G305" s="11"/>
      <c r="H305" s="36"/>
      <c r="I305" s="11"/>
      <c r="J305" s="11"/>
      <c r="K305" s="11"/>
      <c r="L305" s="11"/>
      <c r="M305" s="11"/>
      <c r="N305" s="11"/>
      <c r="O305" s="11"/>
      <c r="P305" s="64" t="str">
        <f t="shared" si="10"/>
        <v>Unknown</v>
      </c>
      <c r="Q305" s="11"/>
      <c r="R305" s="11"/>
      <c r="S305" s="64" t="str">
        <f t="shared" si="11"/>
        <v>Unknown</v>
      </c>
      <c r="T305" s="11"/>
      <c r="U305" s="11"/>
      <c r="V305" s="11"/>
    </row>
    <row r="306" spans="1:22" ht="16.5" x14ac:dyDescent="0.3">
      <c r="A306" s="11"/>
      <c r="B306" s="11"/>
      <c r="C306" s="11"/>
      <c r="D306" s="11"/>
      <c r="E306" s="11"/>
      <c r="F306" s="27"/>
      <c r="G306" s="11"/>
      <c r="H306" s="36"/>
      <c r="I306" s="11"/>
      <c r="J306" s="11"/>
      <c r="K306" s="11"/>
      <c r="L306" s="11"/>
      <c r="M306" s="11"/>
      <c r="N306" s="11"/>
      <c r="O306" s="11"/>
      <c r="P306" s="64" t="str">
        <f t="shared" si="10"/>
        <v>Unknown</v>
      </c>
      <c r="Q306" s="11"/>
      <c r="R306" s="11"/>
      <c r="S306" s="64" t="str">
        <f t="shared" si="11"/>
        <v>Unknown</v>
      </c>
      <c r="T306" s="11"/>
      <c r="U306" s="11"/>
      <c r="V306" s="11"/>
    </row>
    <row r="307" spans="1:22" ht="16.5" x14ac:dyDescent="0.3">
      <c r="A307" s="11"/>
      <c r="B307" s="11"/>
      <c r="C307" s="11"/>
      <c r="D307" s="11"/>
      <c r="E307" s="11"/>
      <c r="F307" s="27"/>
      <c r="G307" s="11"/>
      <c r="H307" s="36"/>
      <c r="I307" s="11"/>
      <c r="J307" s="11"/>
      <c r="K307" s="11"/>
      <c r="L307" s="11"/>
      <c r="M307" s="11"/>
      <c r="N307" s="11"/>
      <c r="O307" s="11"/>
      <c r="P307" s="64" t="str">
        <f t="shared" si="10"/>
        <v>Unknown</v>
      </c>
      <c r="Q307" s="11"/>
      <c r="R307" s="11"/>
      <c r="S307" s="64" t="str">
        <f t="shared" si="11"/>
        <v>Unknown</v>
      </c>
      <c r="T307" s="11"/>
      <c r="U307" s="11"/>
      <c r="V307" s="11"/>
    </row>
    <row r="308" spans="1:22" ht="16.5" x14ac:dyDescent="0.3">
      <c r="A308" s="11"/>
      <c r="B308" s="11"/>
      <c r="C308" s="11"/>
      <c r="D308" s="11"/>
      <c r="E308" s="11"/>
      <c r="F308" s="27"/>
      <c r="G308" s="11"/>
      <c r="H308" s="36"/>
      <c r="I308" s="11"/>
      <c r="J308" s="11"/>
      <c r="K308" s="11"/>
      <c r="L308" s="11"/>
      <c r="M308" s="11"/>
      <c r="N308" s="11"/>
      <c r="O308" s="11"/>
      <c r="P308" s="64" t="str">
        <f t="shared" si="10"/>
        <v>Unknown</v>
      </c>
      <c r="Q308" s="11"/>
      <c r="R308" s="11"/>
      <c r="S308" s="64" t="str">
        <f t="shared" si="11"/>
        <v>Unknown</v>
      </c>
      <c r="T308" s="11"/>
      <c r="U308" s="11"/>
      <c r="V308" s="11"/>
    </row>
    <row r="309" spans="1:22" ht="16.5" x14ac:dyDescent="0.3">
      <c r="A309" s="11"/>
      <c r="B309" s="11"/>
      <c r="C309" s="11"/>
      <c r="D309" s="11"/>
      <c r="E309" s="11"/>
      <c r="F309" s="27"/>
      <c r="G309" s="11"/>
      <c r="H309" s="36"/>
      <c r="I309" s="11"/>
      <c r="J309" s="11"/>
      <c r="K309" s="11"/>
      <c r="L309" s="11"/>
      <c r="M309" s="11"/>
      <c r="N309" s="11"/>
      <c r="O309" s="11"/>
      <c r="P309" s="64" t="str">
        <f t="shared" si="10"/>
        <v>Unknown</v>
      </c>
      <c r="Q309" s="11"/>
      <c r="R309" s="11"/>
      <c r="S309" s="64" t="str">
        <f t="shared" si="11"/>
        <v>Unknown</v>
      </c>
      <c r="T309" s="11"/>
      <c r="U309" s="11"/>
      <c r="V309" s="11"/>
    </row>
    <row r="310" spans="1:22" ht="16.5" x14ac:dyDescent="0.3">
      <c r="A310" s="11"/>
      <c r="B310" s="11"/>
      <c r="C310" s="11"/>
      <c r="D310" s="11"/>
      <c r="E310" s="11"/>
      <c r="F310" s="27"/>
      <c r="G310" s="11"/>
      <c r="H310" s="36"/>
      <c r="I310" s="11"/>
      <c r="J310" s="11"/>
      <c r="K310" s="11"/>
      <c r="L310" s="11"/>
      <c r="M310" s="11"/>
      <c r="N310" s="11"/>
      <c r="O310" s="11"/>
      <c r="P310" s="64" t="str">
        <f t="shared" si="10"/>
        <v>Unknown</v>
      </c>
      <c r="Q310" s="11"/>
      <c r="R310" s="11"/>
      <c r="S310" s="64" t="str">
        <f t="shared" si="11"/>
        <v>Unknown</v>
      </c>
      <c r="T310" s="11"/>
      <c r="U310" s="11"/>
      <c r="V310" s="11"/>
    </row>
    <row r="311" spans="1:22" ht="16.5" x14ac:dyDescent="0.3">
      <c r="A311" s="11"/>
      <c r="B311" s="11"/>
      <c r="C311" s="11"/>
      <c r="D311" s="11"/>
      <c r="E311" s="11"/>
      <c r="F311" s="27"/>
      <c r="G311" s="11"/>
      <c r="H311" s="36"/>
      <c r="I311" s="11"/>
      <c r="J311" s="11"/>
      <c r="K311" s="11"/>
      <c r="L311" s="11"/>
      <c r="M311" s="11"/>
      <c r="N311" s="11"/>
      <c r="O311" s="11"/>
      <c r="P311" s="64" t="str">
        <f t="shared" si="10"/>
        <v>Unknown</v>
      </c>
      <c r="Q311" s="11"/>
      <c r="R311" s="11"/>
      <c r="S311" s="64" t="str">
        <f t="shared" si="11"/>
        <v>Unknown</v>
      </c>
      <c r="T311" s="11"/>
      <c r="U311" s="11"/>
      <c r="V311" s="11"/>
    </row>
    <row r="312" spans="1:22" ht="16.5" x14ac:dyDescent="0.3">
      <c r="A312" s="11"/>
      <c r="B312" s="11"/>
      <c r="C312" s="11"/>
      <c r="D312" s="11"/>
      <c r="E312" s="11"/>
      <c r="F312" s="27"/>
      <c r="G312" s="11"/>
      <c r="H312" s="36"/>
      <c r="I312" s="11"/>
      <c r="J312" s="11"/>
      <c r="K312" s="11"/>
      <c r="L312" s="11"/>
      <c r="M312" s="11"/>
      <c r="N312" s="11"/>
      <c r="O312" s="11"/>
      <c r="P312" s="64" t="str">
        <f t="shared" si="10"/>
        <v>Unknown</v>
      </c>
      <c r="Q312" s="11"/>
      <c r="R312" s="11"/>
      <c r="S312" s="64" t="str">
        <f t="shared" si="11"/>
        <v>Unknown</v>
      </c>
      <c r="T312" s="11"/>
      <c r="U312" s="11"/>
      <c r="V312" s="11"/>
    </row>
    <row r="313" spans="1:22" ht="16.5" x14ac:dyDescent="0.3">
      <c r="A313" s="11"/>
      <c r="B313" s="11"/>
      <c r="C313" s="11"/>
      <c r="D313" s="11"/>
      <c r="E313" s="11"/>
      <c r="F313" s="27"/>
      <c r="G313" s="11"/>
      <c r="H313" s="36"/>
      <c r="I313" s="11"/>
      <c r="J313" s="11"/>
      <c r="K313" s="11"/>
      <c r="L313" s="11"/>
      <c r="M313" s="11"/>
      <c r="N313" s="11"/>
      <c r="O313" s="11"/>
      <c r="P313" s="64" t="str">
        <f t="shared" si="10"/>
        <v>Unknown</v>
      </c>
      <c r="Q313" s="11"/>
      <c r="R313" s="11"/>
      <c r="S313" s="64" t="str">
        <f t="shared" si="11"/>
        <v>Unknown</v>
      </c>
      <c r="T313" s="11"/>
      <c r="U313" s="11"/>
      <c r="V313" s="11"/>
    </row>
    <row r="314" spans="1:22" ht="16.5" x14ac:dyDescent="0.3">
      <c r="A314" s="11"/>
      <c r="B314" s="11"/>
      <c r="C314" s="11"/>
      <c r="D314" s="11"/>
      <c r="E314" s="11"/>
      <c r="F314" s="27"/>
      <c r="G314" s="11"/>
      <c r="H314" s="36"/>
      <c r="I314" s="11"/>
      <c r="J314" s="11"/>
      <c r="K314" s="11"/>
      <c r="L314" s="11"/>
      <c r="M314" s="11"/>
      <c r="N314" s="11"/>
      <c r="O314" s="11"/>
      <c r="P314" s="64" t="str">
        <f t="shared" si="10"/>
        <v>Unknown</v>
      </c>
      <c r="Q314" s="11"/>
      <c r="R314" s="11"/>
      <c r="S314" s="64" t="str">
        <f t="shared" si="11"/>
        <v>Unknown</v>
      </c>
      <c r="T314" s="11"/>
      <c r="U314" s="11"/>
      <c r="V314" s="11"/>
    </row>
    <row r="315" spans="1:22" ht="16.5" x14ac:dyDescent="0.3">
      <c r="A315" s="11"/>
      <c r="B315" s="11"/>
      <c r="C315" s="11"/>
      <c r="D315" s="11"/>
      <c r="E315" s="11"/>
      <c r="F315" s="27"/>
      <c r="G315" s="11"/>
      <c r="H315" s="36"/>
      <c r="I315" s="11"/>
      <c r="J315" s="11"/>
      <c r="K315" s="11"/>
      <c r="L315" s="11"/>
      <c r="M315" s="11"/>
      <c r="N315" s="11"/>
      <c r="O315" s="11"/>
      <c r="P315" s="64" t="str">
        <f t="shared" si="10"/>
        <v>Unknown</v>
      </c>
      <c r="Q315" s="11"/>
      <c r="R315" s="11"/>
      <c r="S315" s="64" t="str">
        <f t="shared" si="11"/>
        <v>Unknown</v>
      </c>
      <c r="T315" s="11"/>
      <c r="U315" s="11"/>
      <c r="V315" s="11"/>
    </row>
    <row r="316" spans="1:22" ht="16.5" x14ac:dyDescent="0.3">
      <c r="A316" s="11"/>
      <c r="B316" s="11"/>
      <c r="C316" s="11"/>
      <c r="D316" s="11"/>
      <c r="E316" s="11"/>
      <c r="F316" s="27"/>
      <c r="G316" s="11"/>
      <c r="H316" s="36"/>
      <c r="I316" s="11"/>
      <c r="J316" s="11"/>
      <c r="K316" s="11"/>
      <c r="L316" s="11"/>
      <c r="M316" s="11"/>
      <c r="N316" s="11"/>
      <c r="O316" s="11"/>
      <c r="P316" s="64" t="str">
        <f t="shared" si="10"/>
        <v>Unknown</v>
      </c>
      <c r="Q316" s="11"/>
      <c r="R316" s="11"/>
      <c r="S316" s="64" t="str">
        <f t="shared" si="11"/>
        <v>Unknown</v>
      </c>
      <c r="T316" s="11"/>
      <c r="U316" s="11"/>
      <c r="V316" s="11"/>
    </row>
    <row r="317" spans="1:22" ht="16.5" x14ac:dyDescent="0.3">
      <c r="A317" s="11"/>
      <c r="B317" s="11"/>
      <c r="C317" s="11"/>
      <c r="D317" s="11"/>
      <c r="E317" s="11"/>
      <c r="F317" s="27"/>
      <c r="G317" s="11"/>
      <c r="H317" s="36"/>
      <c r="I317" s="11"/>
      <c r="J317" s="11"/>
      <c r="K317" s="11"/>
      <c r="L317" s="11"/>
      <c r="M317" s="11"/>
      <c r="N317" s="11"/>
      <c r="O317" s="11"/>
      <c r="P317" s="64" t="str">
        <f t="shared" si="10"/>
        <v>Unknown</v>
      </c>
      <c r="Q317" s="11"/>
      <c r="R317" s="11"/>
      <c r="S317" s="64" t="str">
        <f t="shared" si="11"/>
        <v>Unknown</v>
      </c>
      <c r="T317" s="11"/>
      <c r="U317" s="11"/>
      <c r="V317" s="11"/>
    </row>
    <row r="318" spans="1:22" ht="16.5" x14ac:dyDescent="0.3">
      <c r="A318" s="11"/>
      <c r="B318" s="11"/>
      <c r="C318" s="11"/>
      <c r="D318" s="11"/>
      <c r="E318" s="11"/>
      <c r="F318" s="27"/>
      <c r="G318" s="11"/>
      <c r="H318" s="36"/>
      <c r="I318" s="11"/>
      <c r="J318" s="11"/>
      <c r="K318" s="11"/>
      <c r="L318" s="11"/>
      <c r="M318" s="11"/>
      <c r="N318" s="11"/>
      <c r="O318" s="11"/>
      <c r="P318" s="64" t="str">
        <f t="shared" si="10"/>
        <v>Unknown</v>
      </c>
      <c r="Q318" s="11"/>
      <c r="R318" s="11"/>
      <c r="S318" s="64" t="str">
        <f t="shared" si="11"/>
        <v>Unknown</v>
      </c>
      <c r="T318" s="11"/>
      <c r="U318" s="11"/>
      <c r="V318" s="11"/>
    </row>
    <row r="319" spans="1:22" ht="16.5" x14ac:dyDescent="0.3">
      <c r="A319" s="11"/>
      <c r="B319" s="11"/>
      <c r="C319" s="11"/>
      <c r="D319" s="11"/>
      <c r="E319" s="11"/>
      <c r="F319" s="27"/>
      <c r="G319" s="11"/>
      <c r="H319" s="36"/>
      <c r="I319" s="11"/>
      <c r="J319" s="11"/>
      <c r="K319" s="11"/>
      <c r="L319" s="11"/>
      <c r="M319" s="11"/>
      <c r="N319" s="11"/>
      <c r="O319" s="11"/>
      <c r="P319" s="64" t="str">
        <f t="shared" si="10"/>
        <v>Unknown</v>
      </c>
      <c r="Q319" s="11"/>
      <c r="R319" s="11"/>
      <c r="S319" s="64" t="str">
        <f t="shared" si="11"/>
        <v>Unknown</v>
      </c>
      <c r="T319" s="11"/>
      <c r="U319" s="11"/>
      <c r="V319" s="11"/>
    </row>
    <row r="320" spans="1:22" ht="16.5" x14ac:dyDescent="0.3">
      <c r="A320" s="11"/>
      <c r="B320" s="11"/>
      <c r="C320" s="11"/>
      <c r="D320" s="11"/>
      <c r="E320" s="11"/>
      <c r="F320" s="27"/>
      <c r="G320" s="11"/>
      <c r="H320" s="36"/>
      <c r="I320" s="11"/>
      <c r="J320" s="11"/>
      <c r="K320" s="11"/>
      <c r="L320" s="11"/>
      <c r="M320" s="11"/>
      <c r="N320" s="11"/>
      <c r="O320" s="11"/>
      <c r="P320" s="64" t="str">
        <f t="shared" si="10"/>
        <v>Unknown</v>
      </c>
      <c r="Q320" s="11"/>
      <c r="R320" s="11"/>
      <c r="S320" s="64" t="str">
        <f t="shared" si="11"/>
        <v>Unknown</v>
      </c>
      <c r="T320" s="11"/>
      <c r="U320" s="11"/>
      <c r="V320" s="11"/>
    </row>
    <row r="321" spans="1:22" ht="16.5" x14ac:dyDescent="0.3">
      <c r="A321" s="11"/>
      <c r="B321" s="11"/>
      <c r="C321" s="11"/>
      <c r="D321" s="11"/>
      <c r="E321" s="11"/>
      <c r="F321" s="27"/>
      <c r="G321" s="11"/>
      <c r="H321" s="36"/>
      <c r="I321" s="11"/>
      <c r="J321" s="11"/>
      <c r="K321" s="11"/>
      <c r="L321" s="11"/>
      <c r="M321" s="11"/>
      <c r="N321" s="11"/>
      <c r="O321" s="11"/>
      <c r="P321" s="64" t="str">
        <f t="shared" si="10"/>
        <v>Unknown</v>
      </c>
      <c r="Q321" s="11"/>
      <c r="R321" s="11"/>
      <c r="S321" s="64" t="str">
        <f t="shared" si="11"/>
        <v>Unknown</v>
      </c>
      <c r="T321" s="11"/>
      <c r="U321" s="11"/>
      <c r="V321" s="11"/>
    </row>
    <row r="322" spans="1:22" ht="16.5" x14ac:dyDescent="0.3">
      <c r="A322" s="11"/>
      <c r="B322" s="11"/>
      <c r="C322" s="11"/>
      <c r="D322" s="11"/>
      <c r="E322" s="11"/>
      <c r="F322" s="27"/>
      <c r="G322" s="11"/>
      <c r="H322" s="36"/>
      <c r="I322" s="11"/>
      <c r="J322" s="11"/>
      <c r="K322" s="11"/>
      <c r="L322" s="11"/>
      <c r="M322" s="11"/>
      <c r="N322" s="11"/>
      <c r="O322" s="11"/>
      <c r="P322" s="64" t="str">
        <f t="shared" si="10"/>
        <v>Unknown</v>
      </c>
      <c r="Q322" s="11"/>
      <c r="R322" s="11"/>
      <c r="S322" s="64" t="str">
        <f t="shared" si="11"/>
        <v>Unknown</v>
      </c>
      <c r="T322" s="11"/>
      <c r="U322" s="11"/>
      <c r="V322" s="11"/>
    </row>
    <row r="323" spans="1:22" ht="16.5" x14ac:dyDescent="0.3">
      <c r="A323" s="11"/>
      <c r="B323" s="11"/>
      <c r="C323" s="11"/>
      <c r="D323" s="11"/>
      <c r="E323" s="11"/>
      <c r="F323" s="27"/>
      <c r="G323" s="11"/>
      <c r="H323" s="36"/>
      <c r="I323" s="11"/>
      <c r="J323" s="11"/>
      <c r="K323" s="11"/>
      <c r="L323" s="11"/>
      <c r="M323" s="11"/>
      <c r="N323" s="11"/>
      <c r="O323" s="11"/>
      <c r="P323" s="64" t="str">
        <f t="shared" si="10"/>
        <v>Unknown</v>
      </c>
      <c r="Q323" s="11"/>
      <c r="R323" s="11"/>
      <c r="S323" s="64" t="str">
        <f t="shared" si="11"/>
        <v>Unknown</v>
      </c>
      <c r="T323" s="11"/>
      <c r="U323" s="11"/>
      <c r="V323" s="11"/>
    </row>
    <row r="324" spans="1:22" ht="16.5" x14ac:dyDescent="0.3">
      <c r="A324" s="11"/>
      <c r="B324" s="11"/>
      <c r="C324" s="11"/>
      <c r="D324" s="11"/>
      <c r="E324" s="11"/>
      <c r="F324" s="27"/>
      <c r="G324" s="11"/>
      <c r="H324" s="36"/>
      <c r="I324" s="11"/>
      <c r="J324" s="11"/>
      <c r="K324" s="11"/>
      <c r="L324" s="11"/>
      <c r="M324" s="11"/>
      <c r="N324" s="11"/>
      <c r="O324" s="11"/>
      <c r="P324" s="64" t="str">
        <f t="shared" si="10"/>
        <v>Unknown</v>
      </c>
      <c r="Q324" s="11"/>
      <c r="R324" s="11"/>
      <c r="S324" s="64" t="str">
        <f t="shared" si="11"/>
        <v>Unknown</v>
      </c>
      <c r="T324" s="11"/>
      <c r="U324" s="11"/>
      <c r="V324" s="11"/>
    </row>
    <row r="325" spans="1:22" ht="13.5" thickBot="1" x14ac:dyDescent="0.25">
      <c r="B325"/>
      <c r="C325"/>
      <c r="D325"/>
      <c r="E325"/>
      <c r="F325"/>
      <c r="G325"/>
      <c r="H325"/>
      <c r="I325"/>
      <c r="J325"/>
      <c r="K325"/>
      <c r="L325"/>
      <c r="N325" s="1"/>
      <c r="O325" s="1"/>
      <c r="P325" s="1"/>
    </row>
    <row r="326" spans="1:22" ht="17.25" thickBot="1" x14ac:dyDescent="0.35">
      <c r="A326" s="74" t="s">
        <v>632</v>
      </c>
      <c r="B326"/>
      <c r="C326"/>
      <c r="D326"/>
      <c r="E326"/>
      <c r="F326"/>
      <c r="G326" s="74" t="s">
        <v>32</v>
      </c>
      <c r="H326" s="74" t="s">
        <v>14</v>
      </c>
      <c r="I326" s="75" t="s">
        <v>641</v>
      </c>
      <c r="J326" s="75" t="s">
        <v>109</v>
      </c>
      <c r="K326"/>
      <c r="L326" s="75" t="s">
        <v>107</v>
      </c>
      <c r="M326" s="75" t="s">
        <v>120</v>
      </c>
      <c r="N326" s="118" t="s">
        <v>56</v>
      </c>
      <c r="O326" s="119"/>
      <c r="P326" s="35">
        <f>COUNTA(B25:B324)</f>
        <v>0</v>
      </c>
      <c r="Q326" s="5"/>
      <c r="R326" s="5"/>
      <c r="S326" s="5"/>
    </row>
    <row r="327" spans="1:22" ht="16.5" x14ac:dyDescent="0.3">
      <c r="A327" s="76">
        <f>COUNTIF(A25:A324,"Funded by this grant")</f>
        <v>0</v>
      </c>
      <c r="B327"/>
      <c r="C327"/>
      <c r="D327"/>
      <c r="E327"/>
      <c r="F327"/>
      <c r="G327" s="76">
        <f>COUNTIF(G25:G324,"Male")</f>
        <v>0</v>
      </c>
      <c r="H327" s="76">
        <f>COUNTIF(H25:H324,"0-5")</f>
        <v>0</v>
      </c>
      <c r="I327" s="76">
        <f>COUNTIF(I25:I324,"Biracial or Multiracial")</f>
        <v>0</v>
      </c>
      <c r="J327" s="76">
        <f>COUNTIF(J25:J324,"Elementary (preK-5th)")</f>
        <v>0</v>
      </c>
      <c r="K327"/>
      <c r="L327" s="76">
        <f>COUNTIF(L25:L324,"Yes")</f>
        <v>0</v>
      </c>
      <c r="M327" s="76">
        <f>COUNTIF(M25:M324,"Developmental Delay (only if under age 5)")</f>
        <v>0</v>
      </c>
      <c r="N327" s="118" t="s">
        <v>82</v>
      </c>
      <c r="O327" s="119"/>
      <c r="P327" s="35">
        <f>COUNTIF(L25:L324,"Yes")</f>
        <v>0</v>
      </c>
      <c r="Q327" s="5"/>
      <c r="R327" s="5"/>
      <c r="S327" s="5"/>
    </row>
    <row r="328" spans="1:22" ht="17.25" thickBot="1" x14ac:dyDescent="0.35">
      <c r="A328" s="77" t="e">
        <f>+A327/P326</f>
        <v>#DIV/0!</v>
      </c>
      <c r="B328"/>
      <c r="C328"/>
      <c r="D328"/>
      <c r="E328"/>
      <c r="F328"/>
      <c r="G328" s="77" t="e">
        <f>+G327/P326</f>
        <v>#DIV/0!</v>
      </c>
      <c r="H328" s="77" t="e">
        <f>+H327/P326</f>
        <v>#DIV/0!</v>
      </c>
      <c r="I328" s="77" t="e">
        <f>+I327/P326</f>
        <v>#DIV/0!</v>
      </c>
      <c r="J328" s="77" t="e">
        <f>+J327/P326</f>
        <v>#DIV/0!</v>
      </c>
      <c r="K328"/>
      <c r="L328" s="77" t="e">
        <f>+L327/P326</f>
        <v>#DIV/0!</v>
      </c>
      <c r="M328" s="77" t="e">
        <f>+M327/P326</f>
        <v>#DIV/0!</v>
      </c>
      <c r="N328" s="156" t="s">
        <v>55</v>
      </c>
      <c r="O328" s="157"/>
      <c r="P328" s="78" t="e">
        <f>AVERAGE(D25:D324)</f>
        <v>#DIV/0!</v>
      </c>
      <c r="Q328" s="5"/>
      <c r="R328" s="5"/>
      <c r="S328" s="5"/>
    </row>
    <row r="329" spans="1:22" ht="17.25" thickBot="1" x14ac:dyDescent="0.35">
      <c r="B329"/>
      <c r="C329"/>
      <c r="D329"/>
      <c r="E329"/>
      <c r="F329"/>
      <c r="G329"/>
      <c r="H329"/>
      <c r="I329"/>
      <c r="J329"/>
      <c r="K329"/>
      <c r="L329" s="5"/>
      <c r="M329"/>
      <c r="N329" s="141"/>
      <c r="O329" s="134"/>
      <c r="P329" s="134"/>
      <c r="Q329" s="5"/>
      <c r="R329" s="5"/>
      <c r="S329" s="5"/>
    </row>
    <row r="330" spans="1:22" ht="14.25" thickBot="1" x14ac:dyDescent="0.25">
      <c r="A330" s="74" t="s">
        <v>633</v>
      </c>
      <c r="B330"/>
      <c r="C330"/>
      <c r="D330"/>
      <c r="E330"/>
      <c r="F330"/>
      <c r="G330" s="74" t="s">
        <v>33</v>
      </c>
      <c r="H330" s="74" t="s">
        <v>15</v>
      </c>
      <c r="I330" s="75" t="s">
        <v>642</v>
      </c>
      <c r="J330" s="75" t="s">
        <v>110</v>
      </c>
      <c r="K330"/>
      <c r="L330" s="75" t="s">
        <v>108</v>
      </c>
      <c r="M330" s="75" t="s">
        <v>118</v>
      </c>
      <c r="N330" s="124" t="s">
        <v>53</v>
      </c>
      <c r="O330" s="125"/>
      <c r="P330" s="126"/>
      <c r="Q330" s="124" t="s">
        <v>54</v>
      </c>
      <c r="R330" s="125"/>
      <c r="S330" s="126"/>
    </row>
    <row r="331" spans="1:22" ht="16.5" x14ac:dyDescent="0.3">
      <c r="A331" s="76">
        <f>COUNTIF(A25:A324,"Other funding source")</f>
        <v>0</v>
      </c>
      <c r="B331"/>
      <c r="C331"/>
      <c r="D331"/>
      <c r="E331"/>
      <c r="F331"/>
      <c r="G331" s="76">
        <f>COUNTIF(G25:G324,"Female")</f>
        <v>0</v>
      </c>
      <c r="H331" s="76">
        <f>COUNTIF(H25:H324,"6-12")</f>
        <v>0</v>
      </c>
      <c r="I331" s="76">
        <f>COUNTIF(I25:I324,"Black non-Hispanic/African American")</f>
        <v>0</v>
      </c>
      <c r="J331" s="76">
        <f>COUNTIF(J25:J324,"Middle (6th-8th)")</f>
        <v>0</v>
      </c>
      <c r="K331"/>
      <c r="L331" s="76">
        <f>COUNTIF(L25:L324,"No")</f>
        <v>0</v>
      </c>
      <c r="M331" s="76">
        <f>COUNTIF(M25:M324,"Intellectual/Developmental Disability (over age 5)")</f>
        <v>0</v>
      </c>
      <c r="N331" s="112" t="s">
        <v>52</v>
      </c>
      <c r="O331" s="113"/>
      <c r="P331" s="28">
        <f>COUNTA(B25:B324)</f>
        <v>0</v>
      </c>
      <c r="Q331" s="112" t="s">
        <v>52</v>
      </c>
      <c r="R331" s="113"/>
      <c r="S331" s="28">
        <f>COUNTA(B25:B324)</f>
        <v>0</v>
      </c>
    </row>
    <row r="332" spans="1:22" ht="16.5" x14ac:dyDescent="0.3">
      <c r="A332" s="77" t="e">
        <f>+A331/P326</f>
        <v>#DIV/0!</v>
      </c>
      <c r="B332"/>
      <c r="C332"/>
      <c r="D332"/>
      <c r="E332"/>
      <c r="F332"/>
      <c r="G332" s="77" t="e">
        <f>+G331/P326</f>
        <v>#DIV/0!</v>
      </c>
      <c r="H332" s="77" t="e">
        <f>+H331/P326</f>
        <v>#DIV/0!</v>
      </c>
      <c r="I332" s="77" t="e">
        <f>+I331/P326</f>
        <v>#DIV/0!</v>
      </c>
      <c r="J332" s="77" t="e">
        <f>+J331/P326</f>
        <v>#DIV/0!</v>
      </c>
      <c r="K332"/>
      <c r="L332" s="77" t="e">
        <f>+L331/P326</f>
        <v>#DIV/0!</v>
      </c>
      <c r="M332" s="77" t="e">
        <f>+M331/P326</f>
        <v>#DIV/0!</v>
      </c>
      <c r="N332" s="114" t="s">
        <v>51</v>
      </c>
      <c r="O332" s="115"/>
      <c r="P332" s="29">
        <f>-(COUNTIF(P25:P324,"Unknown"))</f>
        <v>-300</v>
      </c>
      <c r="Q332" s="114" t="s">
        <v>51</v>
      </c>
      <c r="R332" s="115"/>
      <c r="S332" s="29">
        <f>-(COUNTIF(S25:S324,"Unknown"))</f>
        <v>-300</v>
      </c>
    </row>
    <row r="333" spans="1:22" ht="17.25" thickBot="1" x14ac:dyDescent="0.35">
      <c r="B333"/>
      <c r="C333"/>
      <c r="D333"/>
      <c r="E333"/>
      <c r="F333"/>
      <c r="G333"/>
      <c r="H333"/>
      <c r="I333"/>
      <c r="J333"/>
      <c r="K333"/>
      <c r="L333"/>
      <c r="M333"/>
      <c r="N333" s="139" t="s">
        <v>50</v>
      </c>
      <c r="O333" s="140"/>
      <c r="P333" s="30">
        <f>SUM(P331:P332)</f>
        <v>-300</v>
      </c>
      <c r="Q333" s="139" t="s">
        <v>50</v>
      </c>
      <c r="R333" s="140"/>
      <c r="S333" s="30">
        <f>SUM(S331:S332)</f>
        <v>-300</v>
      </c>
    </row>
    <row r="334" spans="1:22" ht="17.25" thickBot="1" x14ac:dyDescent="0.35">
      <c r="B334"/>
      <c r="C334"/>
      <c r="D334"/>
      <c r="E334"/>
      <c r="F334"/>
      <c r="G334" s="74" t="s">
        <v>645</v>
      </c>
      <c r="H334" s="74" t="s">
        <v>27</v>
      </c>
      <c r="I334" s="75" t="s">
        <v>643</v>
      </c>
      <c r="J334" s="75" t="s">
        <v>111</v>
      </c>
      <c r="K334"/>
      <c r="L334"/>
      <c r="M334" s="75" t="s">
        <v>647</v>
      </c>
      <c r="N334" s="133"/>
      <c r="O334" s="134"/>
      <c r="P334" s="135"/>
      <c r="Q334" s="133"/>
      <c r="R334" s="134"/>
      <c r="S334" s="135"/>
    </row>
    <row r="335" spans="1:22" ht="16.5" x14ac:dyDescent="0.3">
      <c r="B335"/>
      <c r="C335"/>
      <c r="D335"/>
      <c r="E335"/>
      <c r="F335"/>
      <c r="G335" s="76">
        <f>COUNTIF(G25:G324,"Prefer not to Answer")</f>
        <v>0</v>
      </c>
      <c r="H335" s="76">
        <f>COUNTIF(H25:H324,"13-17")</f>
        <v>0</v>
      </c>
      <c r="I335" s="76">
        <f>COUNTIF(I25:I324,"White non-Hispanic")</f>
        <v>0</v>
      </c>
      <c r="J335" s="76">
        <f>COUNTIF(J25:J324,"High School (9th-12th)")</f>
        <v>0</v>
      </c>
      <c r="K335"/>
      <c r="L335"/>
      <c r="M335" s="76">
        <f>COUNTIF(M25:M324,"Learning Disability (over age 5)")</f>
        <v>0</v>
      </c>
      <c r="N335" s="142" t="s">
        <v>47</v>
      </c>
      <c r="O335" s="113"/>
      <c r="P335" s="31">
        <f>COUNTIF(P25:P324,"Decreased")</f>
        <v>0</v>
      </c>
      <c r="Q335" s="142" t="s">
        <v>47</v>
      </c>
      <c r="R335" s="113"/>
      <c r="S335" s="31">
        <f>COUNTIF(S25:S324,"Decreased")</f>
        <v>0</v>
      </c>
    </row>
    <row r="336" spans="1:22" ht="16.5" x14ac:dyDescent="0.3">
      <c r="B336"/>
      <c r="C336"/>
      <c r="D336"/>
      <c r="E336"/>
      <c r="F336"/>
      <c r="G336" s="77" t="e">
        <f>+G335/P326</f>
        <v>#DIV/0!</v>
      </c>
      <c r="H336" s="77" t="e">
        <f>+H335/P326</f>
        <v>#DIV/0!</v>
      </c>
      <c r="I336" s="77" t="e">
        <f>+I335/P326</f>
        <v>#DIV/0!</v>
      </c>
      <c r="J336" s="77" t="e">
        <f>+J335/P326</f>
        <v>#DIV/0!</v>
      </c>
      <c r="K336"/>
      <c r="L336"/>
      <c r="M336" s="77" t="e">
        <f>+M335/P326</f>
        <v>#DIV/0!</v>
      </c>
      <c r="N336" s="143" t="s">
        <v>48</v>
      </c>
      <c r="O336" s="117"/>
      <c r="P336" s="32">
        <f>COUNTIF(P25:P324,"Maintained")</f>
        <v>0</v>
      </c>
      <c r="Q336" s="143" t="s">
        <v>48</v>
      </c>
      <c r="R336" s="117"/>
      <c r="S336" s="32">
        <f>COUNTIF(S25:S324,"Maintained")</f>
        <v>0</v>
      </c>
    </row>
    <row r="337" spans="2:19" ht="16.5" x14ac:dyDescent="0.3">
      <c r="B337"/>
      <c r="C337"/>
      <c r="D337"/>
      <c r="E337"/>
      <c r="F337"/>
      <c r="G337"/>
      <c r="H337"/>
      <c r="I337"/>
      <c r="J337"/>
      <c r="K337"/>
      <c r="L337"/>
      <c r="M337"/>
      <c r="N337" s="132" t="s">
        <v>49</v>
      </c>
      <c r="O337" s="117"/>
      <c r="P337" s="33">
        <f>COUNTIF(P25:P324,"Improved")</f>
        <v>0</v>
      </c>
      <c r="Q337" s="132" t="s">
        <v>49</v>
      </c>
      <c r="R337" s="117"/>
      <c r="S337" s="33">
        <f>COUNTIF(S25:S324,"Improved")</f>
        <v>0</v>
      </c>
    </row>
    <row r="338" spans="2:19" ht="16.5" x14ac:dyDescent="0.3">
      <c r="B338"/>
      <c r="C338"/>
      <c r="D338"/>
      <c r="E338"/>
      <c r="F338"/>
      <c r="G338" s="74"/>
      <c r="H338" s="74" t="s">
        <v>28</v>
      </c>
      <c r="I338" s="75" t="s">
        <v>6</v>
      </c>
      <c r="J338" s="75" t="s">
        <v>13</v>
      </c>
      <c r="K338"/>
      <c r="L338"/>
      <c r="M338" s="75" t="s">
        <v>648</v>
      </c>
      <c r="N338" s="114" t="s">
        <v>69</v>
      </c>
      <c r="O338" s="117"/>
      <c r="P338" s="29">
        <f>COUNTIF(N25:N324,8)*AND(COUNTIF(O25:O324,8))</f>
        <v>0</v>
      </c>
      <c r="Q338" s="114" t="s">
        <v>69</v>
      </c>
      <c r="R338" s="117"/>
      <c r="S338" s="29">
        <f>COUNTIF(Q25:Q324,28)*AND(R25:R324,28)</f>
        <v>0</v>
      </c>
    </row>
    <row r="339" spans="2:19" ht="16.5" x14ac:dyDescent="0.3">
      <c r="B339"/>
      <c r="C339"/>
      <c r="D339"/>
      <c r="E339"/>
      <c r="F339"/>
      <c r="G339" s="76"/>
      <c r="H339" s="76">
        <f>COUNTIF(H25:H324,"18-22")</f>
        <v>0</v>
      </c>
      <c r="I339" s="76">
        <f>COUNTIF(I25:I324,"Hispanic")</f>
        <v>0</v>
      </c>
      <c r="J339" s="76">
        <f>COUNTIF(J25:J324,"Not in School")</f>
        <v>0</v>
      </c>
      <c r="K339"/>
      <c r="L339"/>
      <c r="M339" s="76">
        <f>COUNTIF(M25:M324,"Autism Spectrum Disorder")</f>
        <v>0</v>
      </c>
      <c r="N339" s="116" t="s">
        <v>45</v>
      </c>
      <c r="O339" s="117"/>
      <c r="P339" s="34">
        <f>SUM(P335:P337)-P338</f>
        <v>0</v>
      </c>
      <c r="Q339" s="116" t="s">
        <v>45</v>
      </c>
      <c r="R339" s="117"/>
      <c r="S339" s="34">
        <f>SUM(S335:S337)-S338</f>
        <v>0</v>
      </c>
    </row>
    <row r="340" spans="2:19" ht="17.25" thickBot="1" x14ac:dyDescent="0.35">
      <c r="B340"/>
      <c r="C340"/>
      <c r="D340"/>
      <c r="E340"/>
      <c r="F340"/>
      <c r="G340" s="77"/>
      <c r="H340" s="77" t="e">
        <f>+H339/P326</f>
        <v>#DIV/0!</v>
      </c>
      <c r="I340" s="77" t="e">
        <f>+I339/P326</f>
        <v>#DIV/0!</v>
      </c>
      <c r="J340" s="77" t="e">
        <f>+J339/P326</f>
        <v>#DIV/0!</v>
      </c>
      <c r="K340"/>
      <c r="L340"/>
      <c r="M340" s="77" t="e">
        <f>+M339/P326</f>
        <v>#DIV/0!</v>
      </c>
      <c r="N340" s="139" t="s">
        <v>46</v>
      </c>
      <c r="O340" s="148"/>
      <c r="P340" s="37" t="e">
        <f>+P337/P339</f>
        <v>#DIV/0!</v>
      </c>
      <c r="Q340" s="139" t="s">
        <v>46</v>
      </c>
      <c r="R340" s="148"/>
      <c r="S340" s="37" t="e">
        <f>+S337/S339</f>
        <v>#DIV/0!</v>
      </c>
    </row>
    <row r="341" spans="2:19" ht="17.25" thickBot="1" x14ac:dyDescent="0.35">
      <c r="B341"/>
      <c r="C341"/>
      <c r="D341"/>
      <c r="E341"/>
      <c r="F341"/>
      <c r="G341"/>
      <c r="H341"/>
      <c r="I341"/>
      <c r="J341"/>
      <c r="K341"/>
      <c r="L341"/>
      <c r="M341"/>
      <c r="N341" s="162"/>
      <c r="O341" s="163"/>
      <c r="P341" s="163"/>
      <c r="Q341" s="150"/>
      <c r="R341" s="151"/>
      <c r="S341" s="151"/>
    </row>
    <row r="342" spans="2:19" ht="17.25" thickBot="1" x14ac:dyDescent="0.35">
      <c r="B342"/>
      <c r="C342"/>
      <c r="D342"/>
      <c r="E342"/>
      <c r="F342"/>
      <c r="G342"/>
      <c r="H342" s="74" t="s">
        <v>11</v>
      </c>
      <c r="I342" s="75" t="s">
        <v>12</v>
      </c>
      <c r="J342"/>
      <c r="K342"/>
      <c r="L342"/>
      <c r="M342" s="75" t="s">
        <v>649</v>
      </c>
      <c r="N342" s="169" t="s">
        <v>83</v>
      </c>
      <c r="O342" s="170"/>
      <c r="P342" s="171"/>
      <c r="Q342" s="152" t="s">
        <v>84</v>
      </c>
      <c r="R342" s="153"/>
      <c r="S342" s="154"/>
    </row>
    <row r="343" spans="2:19" ht="17.25" thickBot="1" x14ac:dyDescent="0.35">
      <c r="B343"/>
      <c r="C343"/>
      <c r="D343"/>
      <c r="E343"/>
      <c r="F343"/>
      <c r="G343"/>
      <c r="H343" s="76">
        <f>COUNTIF(H25:H324,"Unknown")</f>
        <v>0</v>
      </c>
      <c r="I343" s="76">
        <f>COUNTIF(I25:I324,"Haitian")</f>
        <v>0</v>
      </c>
      <c r="J343"/>
      <c r="K343"/>
      <c r="L343"/>
      <c r="M343" s="76">
        <f>COUNTIF(M25:M324,"Deaf or Hard of Hearing")</f>
        <v>0</v>
      </c>
      <c r="N343" s="147" t="s">
        <v>57</v>
      </c>
      <c r="O343" s="113"/>
      <c r="P343" s="28">
        <f>-(P326-COUNTA(D25:D324))</f>
        <v>0</v>
      </c>
      <c r="Q343" s="164"/>
      <c r="R343" s="165"/>
      <c r="S343" s="135"/>
    </row>
    <row r="344" spans="2:19" ht="16.5" x14ac:dyDescent="0.3">
      <c r="B344"/>
      <c r="C344"/>
      <c r="D344"/>
      <c r="E344"/>
      <c r="F344"/>
      <c r="G344"/>
      <c r="H344" s="77" t="e">
        <f>+H343/P326</f>
        <v>#DIV/0!</v>
      </c>
      <c r="I344" s="77" t="e">
        <f>+I343/P326</f>
        <v>#DIV/0!</v>
      </c>
      <c r="J344"/>
      <c r="K344"/>
      <c r="L344"/>
      <c r="M344" s="77" t="e">
        <f>+M343/P326</f>
        <v>#DIV/0!</v>
      </c>
      <c r="N344" s="116" t="s">
        <v>58</v>
      </c>
      <c r="O344" s="117"/>
      <c r="P344" s="34">
        <f>-(P326-COUNTA(N25:N324))</f>
        <v>0</v>
      </c>
      <c r="Q344" s="147" t="s">
        <v>63</v>
      </c>
      <c r="R344" s="113"/>
      <c r="S344" s="28">
        <f>-(P326-COUNTA(Q25:Q324))</f>
        <v>0</v>
      </c>
    </row>
    <row r="345" spans="2:19" ht="17.25" thickBot="1" x14ac:dyDescent="0.35">
      <c r="B345"/>
      <c r="C345"/>
      <c r="D345"/>
      <c r="E345"/>
      <c r="F345"/>
      <c r="G345"/>
      <c r="H345"/>
      <c r="I345"/>
      <c r="J345"/>
      <c r="K345"/>
      <c r="L345"/>
      <c r="M345"/>
      <c r="N345" s="139" t="s">
        <v>59</v>
      </c>
      <c r="O345" s="148"/>
      <c r="P345" s="30">
        <f>-(P326-COUNTA(O25:O324))</f>
        <v>0</v>
      </c>
      <c r="Q345" s="139" t="s">
        <v>64</v>
      </c>
      <c r="R345" s="148"/>
      <c r="S345" s="30">
        <f>-(P326-COUNTA(R25:R324))</f>
        <v>0</v>
      </c>
    </row>
    <row r="346" spans="2:19" ht="17.25" thickBot="1" x14ac:dyDescent="0.35">
      <c r="B346"/>
      <c r="C346"/>
      <c r="D346"/>
      <c r="E346"/>
      <c r="F346"/>
      <c r="G346"/>
      <c r="H346"/>
      <c r="I346" s="75" t="s">
        <v>10</v>
      </c>
      <c r="J346"/>
      <c r="K346"/>
      <c r="L346"/>
      <c r="M346" s="75" t="s">
        <v>657</v>
      </c>
      <c r="N346" s="161" t="s">
        <v>60</v>
      </c>
      <c r="O346" s="117"/>
      <c r="P346" s="38" t="e">
        <f>P343/P326</f>
        <v>#DIV/0!</v>
      </c>
      <c r="Q346" s="166"/>
      <c r="R346" s="167"/>
      <c r="S346" s="135"/>
    </row>
    <row r="347" spans="2:19" ht="16.5" x14ac:dyDescent="0.3">
      <c r="B347"/>
      <c r="C347"/>
      <c r="D347"/>
      <c r="E347"/>
      <c r="F347"/>
      <c r="G347"/>
      <c r="H347"/>
      <c r="I347" s="76">
        <f>COUNTIF(I25:I324,"Other")</f>
        <v>0</v>
      </c>
      <c r="J347"/>
      <c r="K347"/>
      <c r="L347"/>
      <c r="M347" s="76">
        <f>COUNTIF(M25:M324,"Medial Condition or Illness (asthma, diabetes, epilepsy/seizures, severe allergies)")</f>
        <v>0</v>
      </c>
      <c r="N347" s="161" t="s">
        <v>61</v>
      </c>
      <c r="O347" s="117"/>
      <c r="P347" s="38" t="e">
        <f>P344/P326</f>
        <v>#DIV/0!</v>
      </c>
      <c r="Q347" s="149" t="s">
        <v>66</v>
      </c>
      <c r="R347" s="113"/>
      <c r="S347" s="39" t="e">
        <f>S344/P326</f>
        <v>#DIV/0!</v>
      </c>
    </row>
    <row r="348" spans="2:19" ht="17.25" thickBot="1" x14ac:dyDescent="0.35">
      <c r="B348"/>
      <c r="C348"/>
      <c r="D348"/>
      <c r="E348"/>
      <c r="F348"/>
      <c r="G348"/>
      <c r="H348"/>
      <c r="I348" s="77" t="e">
        <f>+I347/P326</f>
        <v>#DIV/0!</v>
      </c>
      <c r="J348"/>
      <c r="K348"/>
      <c r="L348"/>
      <c r="M348" s="77" t="e">
        <f>+M347/P326</f>
        <v>#DIV/0!</v>
      </c>
      <c r="N348" s="161" t="s">
        <v>62</v>
      </c>
      <c r="O348" s="117"/>
      <c r="P348" s="38" t="e">
        <f>P345/P326</f>
        <v>#DIV/0!</v>
      </c>
      <c r="Q348" s="155" t="s">
        <v>65</v>
      </c>
      <c r="R348" s="148"/>
      <c r="S348" s="37" t="e">
        <f>S345/P326</f>
        <v>#DIV/0!</v>
      </c>
    </row>
    <row r="349" spans="2:19" ht="16.5" x14ac:dyDescent="0.3">
      <c r="B349"/>
      <c r="C349"/>
      <c r="D349"/>
      <c r="E349"/>
      <c r="F349"/>
      <c r="G349"/>
      <c r="H349"/>
      <c r="I349"/>
      <c r="J349"/>
      <c r="K349"/>
      <c r="L349"/>
      <c r="M349"/>
      <c r="N349" s="161" t="s">
        <v>81</v>
      </c>
      <c r="O349" s="117"/>
      <c r="P349" s="38" t="e">
        <f>-(100%-(P326/D5))</f>
        <v>#DIV/0!</v>
      </c>
      <c r="Q349" s="45"/>
      <c r="R349" s="46"/>
      <c r="S349" s="47"/>
    </row>
    <row r="350" spans="2:19" ht="16.5" x14ac:dyDescent="0.3">
      <c r="B350"/>
      <c r="C350"/>
      <c r="D350"/>
      <c r="E350"/>
      <c r="F350"/>
      <c r="G350"/>
      <c r="H350"/>
      <c r="I350" s="95"/>
      <c r="J350"/>
      <c r="K350"/>
      <c r="L350"/>
      <c r="M350" s="75" t="s">
        <v>112</v>
      </c>
      <c r="N350" s="161" t="s">
        <v>80</v>
      </c>
      <c r="O350" s="117"/>
      <c r="P350" s="38" t="e">
        <f>-(100%-(P327/D6))</f>
        <v>#DIV/0!</v>
      </c>
      <c r="Q350" s="45"/>
      <c r="R350" s="46"/>
      <c r="S350" s="47"/>
    </row>
    <row r="351" spans="2:19" ht="17.25" thickBot="1" x14ac:dyDescent="0.35">
      <c r="B351"/>
      <c r="C351"/>
      <c r="D351"/>
      <c r="E351"/>
      <c r="F351"/>
      <c r="G351"/>
      <c r="H351"/>
      <c r="I351" s="96"/>
      <c r="J351"/>
      <c r="K351"/>
      <c r="L351"/>
      <c r="M351" s="76">
        <f>COUNTIF(M25:M324,"Physical Disability or Impairment")</f>
        <v>0</v>
      </c>
      <c r="N351" s="155" t="s">
        <v>79</v>
      </c>
      <c r="O351" s="148"/>
      <c r="P351" s="37" t="e">
        <f>-(100%-(P328/D7))</f>
        <v>#DIV/0!</v>
      </c>
      <c r="Q351" s="144"/>
      <c r="R351" s="145"/>
      <c r="S351" s="146"/>
    </row>
    <row r="352" spans="2:19" x14ac:dyDescent="0.2">
      <c r="B352"/>
      <c r="C352"/>
      <c r="D352"/>
      <c r="E352"/>
      <c r="F352"/>
      <c r="G352"/>
      <c r="H352"/>
      <c r="I352" s="97"/>
      <c r="J352"/>
      <c r="K352"/>
      <c r="L352"/>
      <c r="M352" s="77" t="e">
        <f>+M351/P326</f>
        <v>#DIV/0!</v>
      </c>
    </row>
    <row r="353" spans="2:14" x14ac:dyDescent="0.2">
      <c r="B353"/>
      <c r="C353"/>
      <c r="D353"/>
      <c r="E353"/>
      <c r="F353"/>
      <c r="G353"/>
      <c r="H353"/>
      <c r="I353"/>
      <c r="J353"/>
      <c r="K353"/>
      <c r="L353"/>
      <c r="M353"/>
    </row>
    <row r="354" spans="2:14" x14ac:dyDescent="0.2">
      <c r="B354"/>
      <c r="C354"/>
      <c r="D354"/>
      <c r="E354"/>
      <c r="F354"/>
      <c r="G354"/>
      <c r="H354"/>
      <c r="I354" s="95"/>
      <c r="J354"/>
      <c r="K354"/>
      <c r="L354"/>
      <c r="M354" s="75" t="s">
        <v>651</v>
      </c>
    </row>
    <row r="355" spans="2:14" x14ac:dyDescent="0.2">
      <c r="B355"/>
      <c r="C355"/>
      <c r="D355"/>
      <c r="E355"/>
      <c r="F355"/>
      <c r="G355"/>
      <c r="H355"/>
      <c r="I355" s="96"/>
      <c r="J355"/>
      <c r="K355"/>
      <c r="L355"/>
      <c r="M355" s="76">
        <f>COUNTIF(M25:M324,"Managing Aggression or Temper")</f>
        <v>0</v>
      </c>
    </row>
    <row r="356" spans="2:14" x14ac:dyDescent="0.2">
      <c r="B356"/>
      <c r="C356"/>
      <c r="D356"/>
      <c r="E356"/>
      <c r="F356"/>
      <c r="G356"/>
      <c r="H356"/>
      <c r="I356" s="97"/>
      <c r="J356"/>
      <c r="K356"/>
      <c r="L356"/>
      <c r="M356" s="77" t="e">
        <f>+M355/P326</f>
        <v>#DIV/0!</v>
      </c>
    </row>
    <row r="357" spans="2:14" x14ac:dyDescent="0.2">
      <c r="B357"/>
      <c r="C357"/>
      <c r="D357"/>
      <c r="E357"/>
      <c r="F357"/>
      <c r="G357"/>
      <c r="H357"/>
      <c r="I357"/>
      <c r="J357"/>
      <c r="K357"/>
      <c r="L357"/>
      <c r="M357"/>
    </row>
    <row r="358" spans="2:14" x14ac:dyDescent="0.2">
      <c r="B358"/>
      <c r="C358"/>
      <c r="D358"/>
      <c r="E358"/>
      <c r="F358"/>
      <c r="G358"/>
      <c r="H358"/>
      <c r="I358"/>
      <c r="J358"/>
      <c r="K358"/>
      <c r="L358"/>
      <c r="M358" s="75" t="s">
        <v>652</v>
      </c>
    </row>
    <row r="359" spans="2:14" x14ac:dyDescent="0.2">
      <c r="B359"/>
      <c r="C359"/>
      <c r="D359"/>
      <c r="E359"/>
      <c r="F359"/>
      <c r="G359"/>
      <c r="H359"/>
      <c r="I359"/>
      <c r="J359"/>
      <c r="K359"/>
      <c r="L359"/>
      <c r="M359" s="76">
        <f>COUNTIF(M25:M324,"Managing Attention and Hyperactivity (ADHD)")</f>
        <v>0</v>
      </c>
    </row>
    <row r="360" spans="2:14" x14ac:dyDescent="0.2">
      <c r="B360"/>
      <c r="C360"/>
      <c r="D360"/>
      <c r="E360"/>
      <c r="F360"/>
      <c r="G360"/>
      <c r="H360"/>
      <c r="I360"/>
      <c r="J360"/>
      <c r="K360"/>
      <c r="L360"/>
      <c r="M360" s="77" t="e">
        <f>+M359/P326</f>
        <v>#DIV/0!</v>
      </c>
    </row>
    <row r="361" spans="2:14" x14ac:dyDescent="0.2">
      <c r="B361"/>
      <c r="C361"/>
      <c r="D361"/>
      <c r="E361"/>
      <c r="F361"/>
      <c r="G361"/>
      <c r="H361"/>
      <c r="I361"/>
      <c r="J361"/>
      <c r="K361"/>
      <c r="L361"/>
      <c r="M361"/>
    </row>
    <row r="362" spans="2:14" x14ac:dyDescent="0.2">
      <c r="B362"/>
      <c r="C362"/>
      <c r="D362"/>
      <c r="E362"/>
      <c r="F362"/>
      <c r="G362"/>
      <c r="H362"/>
      <c r="I362"/>
      <c r="J362"/>
      <c r="K362"/>
      <c r="L362"/>
      <c r="M362" s="75" t="s">
        <v>653</v>
      </c>
    </row>
    <row r="363" spans="2:14" x14ac:dyDescent="0.2">
      <c r="B363"/>
      <c r="C363"/>
      <c r="D363"/>
      <c r="E363"/>
      <c r="F363"/>
      <c r="G363"/>
      <c r="H363"/>
      <c r="I363"/>
      <c r="J363"/>
      <c r="K363"/>
      <c r="L363"/>
      <c r="M363" s="76">
        <f>COUNTIF(M25:M324,"Depression or Anxiety")</f>
        <v>0</v>
      </c>
      <c r="N363"/>
    </row>
    <row r="364" spans="2:14" x14ac:dyDescent="0.2">
      <c r="B364"/>
      <c r="C364"/>
      <c r="D364"/>
      <c r="E364"/>
      <c r="F364"/>
      <c r="G364"/>
      <c r="H364"/>
      <c r="I364"/>
      <c r="J364"/>
      <c r="K364"/>
      <c r="L364"/>
      <c r="M364" s="77" t="e">
        <f>+M363/P326</f>
        <v>#DIV/0!</v>
      </c>
      <c r="N364"/>
    </row>
    <row r="365" spans="2:14" x14ac:dyDescent="0.2">
      <c r="B365"/>
      <c r="C365"/>
      <c r="D365"/>
      <c r="E365"/>
      <c r="F365"/>
      <c r="G365"/>
      <c r="H365"/>
      <c r="I365"/>
      <c r="J365"/>
      <c r="K365"/>
      <c r="L365"/>
      <c r="M365"/>
      <c r="N365"/>
    </row>
    <row r="366" spans="2:14" x14ac:dyDescent="0.2">
      <c r="B366"/>
      <c r="C366"/>
      <c r="D366"/>
      <c r="E366"/>
      <c r="F366"/>
      <c r="G366"/>
      <c r="H366"/>
      <c r="I366"/>
      <c r="J366"/>
      <c r="K366"/>
      <c r="L366"/>
      <c r="M366" s="75" t="s">
        <v>115</v>
      </c>
      <c r="N366"/>
    </row>
    <row r="367" spans="2:14" x14ac:dyDescent="0.2">
      <c r="B367"/>
      <c r="C367"/>
      <c r="D367"/>
      <c r="E367"/>
      <c r="F367"/>
      <c r="G367"/>
      <c r="H367"/>
      <c r="I367"/>
      <c r="J367"/>
      <c r="K367"/>
      <c r="L367"/>
      <c r="M367" s="76">
        <f>COUNTIF(M25:M324,"Speech or Language Condition")</f>
        <v>0</v>
      </c>
      <c r="N367"/>
    </row>
    <row r="368" spans="2:14" x14ac:dyDescent="0.2">
      <c r="B368"/>
      <c r="C368"/>
      <c r="D368"/>
      <c r="E368"/>
      <c r="F368"/>
      <c r="G368"/>
      <c r="H368"/>
      <c r="I368"/>
      <c r="J368"/>
      <c r="K368"/>
      <c r="L368"/>
      <c r="M368" s="77" t="e">
        <f>+M367/P326</f>
        <v>#DIV/0!</v>
      </c>
      <c r="N368"/>
    </row>
    <row r="369" spans="2:14" x14ac:dyDescent="0.2">
      <c r="B369" s="5"/>
      <c r="C369" s="5"/>
      <c r="D369" s="5"/>
      <c r="E369" s="5"/>
      <c r="F369" s="5"/>
      <c r="G369" s="5"/>
      <c r="H369" s="7"/>
      <c r="I369" s="5"/>
      <c r="J369" s="5"/>
      <c r="K369" s="5"/>
      <c r="L369" s="5"/>
      <c r="M369" s="5"/>
      <c r="N369"/>
    </row>
    <row r="370" spans="2:14" x14ac:dyDescent="0.2">
      <c r="B370"/>
      <c r="C370"/>
      <c r="D370"/>
      <c r="E370"/>
      <c r="F370"/>
      <c r="G370"/>
      <c r="H370"/>
      <c r="I370"/>
      <c r="J370"/>
      <c r="K370"/>
      <c r="L370"/>
      <c r="M370" s="75" t="s">
        <v>646</v>
      </c>
    </row>
    <row r="371" spans="2:14" x14ac:dyDescent="0.2">
      <c r="B371"/>
      <c r="C371"/>
      <c r="D371"/>
      <c r="E371"/>
      <c r="F371"/>
      <c r="G371"/>
      <c r="H371"/>
      <c r="I371"/>
      <c r="J371"/>
      <c r="K371"/>
      <c r="L371"/>
      <c r="M371" s="76">
        <f>COUNTIF(M25:M324,"Blind or Low Vision")</f>
        <v>0</v>
      </c>
    </row>
    <row r="372" spans="2:14" x14ac:dyDescent="0.2">
      <c r="B372"/>
      <c r="C372"/>
      <c r="D372"/>
      <c r="E372"/>
      <c r="F372"/>
      <c r="G372"/>
      <c r="H372"/>
      <c r="I372"/>
      <c r="J372"/>
      <c r="K372"/>
      <c r="L372"/>
      <c r="M372" s="77" t="e">
        <f>+M371/P326</f>
        <v>#DIV/0!</v>
      </c>
    </row>
    <row r="373" spans="2:14" x14ac:dyDescent="0.2">
      <c r="B373"/>
      <c r="C373"/>
      <c r="D373"/>
      <c r="E373"/>
      <c r="F373"/>
      <c r="G373"/>
      <c r="H373"/>
      <c r="I373"/>
      <c r="J373"/>
      <c r="K373"/>
      <c r="L373"/>
      <c r="M373"/>
    </row>
    <row r="374" spans="2:14" x14ac:dyDescent="0.2">
      <c r="B374"/>
      <c r="C374"/>
      <c r="D374"/>
      <c r="E374"/>
      <c r="F374"/>
      <c r="G374"/>
      <c r="H374"/>
      <c r="I374"/>
      <c r="J374"/>
      <c r="K374"/>
      <c r="L374"/>
      <c r="M374" s="75" t="s">
        <v>654</v>
      </c>
    </row>
    <row r="375" spans="2:14" x14ac:dyDescent="0.2">
      <c r="B375"/>
      <c r="C375"/>
      <c r="D375"/>
      <c r="E375"/>
      <c r="F375"/>
      <c r="G375"/>
      <c r="H375"/>
      <c r="I375"/>
      <c r="J375"/>
      <c r="K375"/>
      <c r="L375"/>
      <c r="M375" s="76">
        <f>COUNTIF(M25:M324,"Other Condition Lasting 1 Year or More")</f>
        <v>0</v>
      </c>
    </row>
    <row r="376" spans="2:14" x14ac:dyDescent="0.2">
      <c r="B376"/>
      <c r="C376"/>
      <c r="D376"/>
      <c r="E376"/>
      <c r="F376"/>
      <c r="G376"/>
      <c r="H376"/>
      <c r="I376"/>
      <c r="J376"/>
      <c r="K376"/>
      <c r="L376"/>
      <c r="M376" s="77" t="e">
        <f>+M375/P326</f>
        <v>#DIV/0!</v>
      </c>
    </row>
    <row r="377" spans="2:14" x14ac:dyDescent="0.2">
      <c r="B377"/>
      <c r="C377"/>
      <c r="D377"/>
      <c r="E377"/>
      <c r="F377"/>
      <c r="G377"/>
      <c r="H377"/>
      <c r="I377"/>
      <c r="J377"/>
      <c r="K377"/>
      <c r="L377"/>
      <c r="M377"/>
    </row>
    <row r="378" spans="2:14" x14ac:dyDescent="0.2">
      <c r="B378"/>
      <c r="C378"/>
      <c r="D378"/>
      <c r="E378"/>
      <c r="F378"/>
      <c r="G378"/>
      <c r="H378"/>
      <c r="I378"/>
      <c r="J378"/>
      <c r="K378"/>
      <c r="L378"/>
      <c r="M378" s="75" t="s">
        <v>656</v>
      </c>
    </row>
    <row r="379" spans="2:14" x14ac:dyDescent="0.2">
      <c r="B379"/>
      <c r="C379"/>
      <c r="D379"/>
      <c r="E379"/>
      <c r="F379"/>
      <c r="G379"/>
      <c r="H379"/>
      <c r="I379"/>
      <c r="J379"/>
      <c r="K379"/>
      <c r="L379"/>
      <c r="M379" s="76">
        <f>COUNTIF(M279:M328,"No Conditions Lasting 1 Year or More")</f>
        <v>0</v>
      </c>
    </row>
    <row r="380" spans="2:14" x14ac:dyDescent="0.2">
      <c r="B380"/>
      <c r="C380"/>
      <c r="D380"/>
      <c r="E380"/>
      <c r="F380"/>
      <c r="G380"/>
      <c r="H380"/>
      <c r="I380"/>
      <c r="J380"/>
      <c r="K380"/>
      <c r="L380"/>
      <c r="M380" s="77" t="e">
        <f>+M379/P330</f>
        <v>#DIV/0!</v>
      </c>
    </row>
    <row r="381" spans="2:14" x14ac:dyDescent="0.2">
      <c r="B381"/>
      <c r="C381"/>
      <c r="D381"/>
      <c r="E381"/>
      <c r="F381"/>
      <c r="G381"/>
      <c r="H381"/>
      <c r="I381"/>
      <c r="J381"/>
      <c r="K381"/>
      <c r="L381"/>
      <c r="M381"/>
    </row>
    <row r="382" spans="2:14" x14ac:dyDescent="0.2">
      <c r="B382"/>
      <c r="C382"/>
      <c r="D382"/>
      <c r="E382"/>
      <c r="F382"/>
      <c r="G382"/>
      <c r="H382"/>
      <c r="I382"/>
      <c r="J382"/>
      <c r="K382"/>
      <c r="L382"/>
      <c r="M382"/>
    </row>
    <row r="383" spans="2:14" x14ac:dyDescent="0.2">
      <c r="B383"/>
      <c r="C383"/>
      <c r="D383"/>
      <c r="E383"/>
      <c r="F383"/>
      <c r="G383"/>
      <c r="H383"/>
      <c r="I383"/>
      <c r="J383"/>
      <c r="K383"/>
      <c r="L383"/>
      <c r="M383"/>
    </row>
    <row r="384" spans="2:14" x14ac:dyDescent="0.2">
      <c r="B384"/>
      <c r="C384"/>
      <c r="D384"/>
      <c r="E384"/>
      <c r="F384"/>
      <c r="G384"/>
      <c r="H384"/>
      <c r="I384"/>
      <c r="J384"/>
      <c r="K384"/>
      <c r="L384"/>
      <c r="M384"/>
    </row>
    <row r="385" spans="2:13" x14ac:dyDescent="0.2">
      <c r="B385"/>
      <c r="C385"/>
      <c r="D385"/>
      <c r="E385"/>
      <c r="F385"/>
      <c r="G385"/>
      <c r="H385"/>
      <c r="I385"/>
      <c r="J385"/>
      <c r="K385"/>
      <c r="L385"/>
      <c r="M385"/>
    </row>
    <row r="386" spans="2:13" x14ac:dyDescent="0.2">
      <c r="B386"/>
      <c r="C386"/>
      <c r="D386"/>
      <c r="E386"/>
      <c r="F386"/>
      <c r="G386"/>
      <c r="H386"/>
      <c r="I386"/>
      <c r="J386"/>
      <c r="K386"/>
      <c r="L386"/>
      <c r="M386"/>
    </row>
    <row r="387" spans="2:13" x14ac:dyDescent="0.2">
      <c r="B387"/>
      <c r="C387"/>
      <c r="D387"/>
      <c r="E387"/>
      <c r="F387"/>
      <c r="G387"/>
      <c r="H387"/>
      <c r="I387"/>
      <c r="J387"/>
      <c r="K387"/>
      <c r="L387"/>
      <c r="M387"/>
    </row>
    <row r="388" spans="2:13" x14ac:dyDescent="0.2">
      <c r="B388"/>
      <c r="C388"/>
      <c r="D388"/>
      <c r="E388"/>
      <c r="F388"/>
      <c r="G388"/>
      <c r="H388"/>
      <c r="I388"/>
      <c r="J388"/>
      <c r="K388"/>
      <c r="L388"/>
      <c r="M388"/>
    </row>
    <row r="389" spans="2:13" x14ac:dyDescent="0.2">
      <c r="B389"/>
      <c r="C389"/>
      <c r="D389"/>
      <c r="E389"/>
      <c r="F389"/>
      <c r="G389"/>
      <c r="H389"/>
      <c r="I389"/>
      <c r="J389"/>
      <c r="K389"/>
      <c r="L389"/>
      <c r="M389"/>
    </row>
    <row r="390" spans="2:13" x14ac:dyDescent="0.2">
      <c r="B390"/>
      <c r="C390"/>
      <c r="D390"/>
      <c r="E390"/>
      <c r="F390"/>
      <c r="G390"/>
      <c r="H390"/>
      <c r="I390"/>
      <c r="J390"/>
      <c r="K390"/>
      <c r="L390"/>
      <c r="M390"/>
    </row>
    <row r="391" spans="2:13" x14ac:dyDescent="0.2">
      <c r="B391"/>
      <c r="C391"/>
      <c r="D391"/>
      <c r="E391"/>
      <c r="F391"/>
      <c r="G391"/>
      <c r="H391"/>
      <c r="I391"/>
      <c r="J391"/>
      <c r="K391"/>
      <c r="L391"/>
      <c r="M391"/>
    </row>
    <row r="392" spans="2:13" x14ac:dyDescent="0.2">
      <c r="B392"/>
      <c r="C392"/>
      <c r="D392"/>
      <c r="E392"/>
      <c r="F392"/>
      <c r="G392"/>
      <c r="H392"/>
      <c r="I392"/>
      <c r="J392"/>
      <c r="K392"/>
      <c r="L392"/>
      <c r="M392"/>
    </row>
    <row r="393" spans="2:13" x14ac:dyDescent="0.2">
      <c r="B393"/>
      <c r="C393"/>
      <c r="D393"/>
      <c r="E393"/>
      <c r="F393"/>
      <c r="G393"/>
      <c r="H393"/>
      <c r="I393"/>
      <c r="J393"/>
      <c r="K393"/>
      <c r="L393"/>
      <c r="M393"/>
    </row>
    <row r="394" spans="2:13" x14ac:dyDescent="0.2">
      <c r="B394"/>
      <c r="C394"/>
      <c r="D394"/>
      <c r="E394"/>
      <c r="F394"/>
      <c r="G394"/>
      <c r="H394"/>
      <c r="I394"/>
      <c r="J394"/>
      <c r="K394"/>
      <c r="L394"/>
      <c r="M394"/>
    </row>
    <row r="395" spans="2:13" x14ac:dyDescent="0.2">
      <c r="B395"/>
      <c r="C395"/>
      <c r="D395"/>
      <c r="E395"/>
      <c r="F395"/>
      <c r="G395"/>
      <c r="H395"/>
      <c r="I395"/>
      <c r="J395"/>
      <c r="K395"/>
      <c r="L395"/>
      <c r="M395"/>
    </row>
    <row r="396" spans="2:13" x14ac:dyDescent="0.2">
      <c r="B396"/>
      <c r="C396"/>
      <c r="D396"/>
      <c r="E396"/>
      <c r="F396"/>
      <c r="G396"/>
      <c r="H396"/>
      <c r="I396"/>
      <c r="J396"/>
      <c r="K396"/>
      <c r="L396"/>
      <c r="M396"/>
    </row>
    <row r="397" spans="2:13" x14ac:dyDescent="0.2">
      <c r="B397"/>
      <c r="C397"/>
      <c r="D397"/>
      <c r="E397"/>
      <c r="F397"/>
      <c r="G397"/>
      <c r="H397"/>
      <c r="I397"/>
      <c r="J397"/>
      <c r="K397"/>
      <c r="L397"/>
      <c r="M397"/>
    </row>
    <row r="398" spans="2:13" x14ac:dyDescent="0.2">
      <c r="B398"/>
      <c r="C398"/>
      <c r="D398"/>
      <c r="E398"/>
      <c r="F398"/>
      <c r="G398"/>
      <c r="H398"/>
      <c r="I398"/>
      <c r="J398"/>
      <c r="K398"/>
      <c r="L398"/>
      <c r="M398"/>
    </row>
    <row r="399" spans="2:13" x14ac:dyDescent="0.2">
      <c r="B399"/>
      <c r="C399"/>
      <c r="D399"/>
      <c r="E399"/>
      <c r="F399"/>
      <c r="G399"/>
      <c r="H399"/>
      <c r="I399"/>
      <c r="J399"/>
      <c r="K399"/>
      <c r="L399"/>
      <c r="M399"/>
    </row>
    <row r="400" spans="2:13" x14ac:dyDescent="0.2">
      <c r="B400"/>
      <c r="C400"/>
      <c r="D400"/>
      <c r="E400"/>
      <c r="F400"/>
      <c r="G400"/>
      <c r="H400"/>
      <c r="I400"/>
      <c r="J400"/>
      <c r="K400"/>
      <c r="L400"/>
      <c r="M400"/>
    </row>
    <row r="401" spans="2:13" x14ac:dyDescent="0.2">
      <c r="B401"/>
      <c r="C401"/>
      <c r="D401"/>
      <c r="E401"/>
      <c r="F401"/>
      <c r="G401"/>
      <c r="H401"/>
      <c r="I401"/>
      <c r="J401"/>
      <c r="K401"/>
      <c r="L401"/>
      <c r="M401"/>
    </row>
    <row r="402" spans="2:13" x14ac:dyDescent="0.2">
      <c r="B402"/>
      <c r="C402"/>
      <c r="D402"/>
      <c r="E402"/>
      <c r="F402"/>
      <c r="G402"/>
      <c r="H402"/>
      <c r="I402"/>
      <c r="J402"/>
      <c r="K402"/>
      <c r="L402"/>
      <c r="M402"/>
    </row>
    <row r="403" spans="2:13" x14ac:dyDescent="0.2">
      <c r="B403"/>
      <c r="C403"/>
      <c r="D403"/>
      <c r="E403"/>
      <c r="F403"/>
      <c r="G403"/>
      <c r="H403"/>
      <c r="I403"/>
      <c r="J403"/>
      <c r="K403"/>
      <c r="L403"/>
      <c r="M403"/>
    </row>
    <row r="404" spans="2:13" x14ac:dyDescent="0.2">
      <c r="B404"/>
      <c r="C404"/>
      <c r="D404"/>
      <c r="E404"/>
      <c r="F404"/>
      <c r="G404"/>
      <c r="H404"/>
      <c r="I404"/>
      <c r="J404"/>
      <c r="K404"/>
      <c r="L404"/>
      <c r="M404"/>
    </row>
    <row r="405" spans="2:13" x14ac:dyDescent="0.2">
      <c r="B405"/>
      <c r="C405"/>
      <c r="D405"/>
      <c r="E405"/>
      <c r="F405"/>
      <c r="G405"/>
      <c r="H405"/>
      <c r="I405"/>
      <c r="J405"/>
      <c r="K405"/>
      <c r="L405"/>
      <c r="M405"/>
    </row>
    <row r="406" spans="2:13" x14ac:dyDescent="0.2">
      <c r="B406"/>
      <c r="C406"/>
      <c r="D406"/>
      <c r="E406"/>
      <c r="F406"/>
      <c r="G406"/>
      <c r="H406"/>
      <c r="I406"/>
      <c r="J406"/>
      <c r="K406"/>
      <c r="L406"/>
      <c r="M406"/>
    </row>
    <row r="407" spans="2:13" x14ac:dyDescent="0.2">
      <c r="B407"/>
      <c r="C407"/>
      <c r="D407"/>
      <c r="E407"/>
      <c r="F407"/>
      <c r="G407"/>
      <c r="H407"/>
      <c r="I407"/>
      <c r="J407"/>
      <c r="K407"/>
      <c r="L407"/>
      <c r="M407"/>
    </row>
    <row r="408" spans="2:13" x14ac:dyDescent="0.2">
      <c r="B408"/>
      <c r="C408"/>
      <c r="D408"/>
      <c r="E408"/>
      <c r="F408"/>
      <c r="G408"/>
      <c r="H408"/>
      <c r="I408"/>
      <c r="J408"/>
      <c r="K408"/>
      <c r="L408"/>
      <c r="M408"/>
    </row>
    <row r="409" spans="2:13" x14ac:dyDescent="0.2">
      <c r="B409"/>
      <c r="C409"/>
      <c r="D409"/>
      <c r="E409"/>
      <c r="F409"/>
      <c r="G409"/>
      <c r="H409"/>
      <c r="I409"/>
      <c r="J409"/>
      <c r="K409"/>
      <c r="L409"/>
      <c r="M409"/>
    </row>
    <row r="410" spans="2:13" x14ac:dyDescent="0.2">
      <c r="B410"/>
      <c r="C410"/>
      <c r="D410"/>
      <c r="E410"/>
      <c r="F410"/>
      <c r="G410"/>
      <c r="H410"/>
      <c r="I410"/>
      <c r="J410"/>
      <c r="K410"/>
      <c r="L410"/>
      <c r="M410"/>
    </row>
    <row r="411" spans="2:13" x14ac:dyDescent="0.2">
      <c r="B411"/>
      <c r="C411"/>
      <c r="D411"/>
      <c r="E411"/>
      <c r="F411"/>
      <c r="G411"/>
      <c r="H411"/>
      <c r="I411"/>
      <c r="J411"/>
      <c r="K411"/>
      <c r="L411"/>
      <c r="M411"/>
    </row>
    <row r="412" spans="2:13" x14ac:dyDescent="0.2">
      <c r="B412"/>
      <c r="C412"/>
      <c r="D412"/>
      <c r="E412"/>
      <c r="F412"/>
      <c r="G412"/>
      <c r="H412"/>
      <c r="I412"/>
      <c r="J412"/>
      <c r="K412"/>
      <c r="L412"/>
      <c r="M412"/>
    </row>
    <row r="413" spans="2:13" x14ac:dyDescent="0.2">
      <c r="B413"/>
      <c r="C413"/>
      <c r="D413"/>
      <c r="E413"/>
      <c r="F413"/>
      <c r="G413"/>
      <c r="H413"/>
      <c r="I413"/>
      <c r="J413"/>
      <c r="K413"/>
      <c r="L413"/>
      <c r="M413"/>
    </row>
    <row r="414" spans="2:13" x14ac:dyDescent="0.2">
      <c r="B414"/>
      <c r="C414"/>
      <c r="D414"/>
      <c r="E414"/>
      <c r="F414"/>
      <c r="G414"/>
      <c r="H414"/>
      <c r="I414"/>
      <c r="J414"/>
      <c r="K414"/>
      <c r="L414"/>
      <c r="M414"/>
    </row>
    <row r="415" spans="2:13" x14ac:dyDescent="0.2">
      <c r="B415"/>
      <c r="C415"/>
      <c r="D415"/>
      <c r="E415"/>
      <c r="F415"/>
      <c r="G415"/>
      <c r="H415"/>
      <c r="I415"/>
      <c r="J415"/>
      <c r="K415"/>
      <c r="L415"/>
      <c r="M415"/>
    </row>
    <row r="416" spans="2:13" x14ac:dyDescent="0.2">
      <c r="B416"/>
      <c r="C416"/>
      <c r="D416"/>
      <c r="E416"/>
      <c r="F416"/>
      <c r="G416"/>
      <c r="H416"/>
      <c r="I416"/>
      <c r="J416"/>
      <c r="K416"/>
      <c r="L416"/>
      <c r="M416"/>
    </row>
    <row r="417" spans="2:13" x14ac:dyDescent="0.2">
      <c r="B417"/>
      <c r="C417"/>
      <c r="D417"/>
      <c r="E417"/>
      <c r="F417"/>
      <c r="G417"/>
      <c r="H417"/>
      <c r="I417"/>
      <c r="J417"/>
      <c r="K417"/>
      <c r="L417"/>
      <c r="M417"/>
    </row>
    <row r="418" spans="2:13" x14ac:dyDescent="0.2">
      <c r="B418"/>
      <c r="C418"/>
      <c r="D418"/>
      <c r="E418"/>
      <c r="F418"/>
      <c r="G418"/>
      <c r="H418"/>
      <c r="I418"/>
      <c r="J418"/>
      <c r="K418"/>
      <c r="L418"/>
      <c r="M418"/>
    </row>
    <row r="419" spans="2:13" x14ac:dyDescent="0.2">
      <c r="B419"/>
      <c r="C419"/>
      <c r="D419"/>
      <c r="E419"/>
      <c r="F419"/>
      <c r="G419"/>
      <c r="H419"/>
      <c r="I419"/>
      <c r="J419"/>
      <c r="K419"/>
      <c r="L419"/>
      <c r="M419"/>
    </row>
    <row r="420" spans="2:13" x14ac:dyDescent="0.2">
      <c r="B420"/>
      <c r="C420"/>
      <c r="D420"/>
      <c r="E420"/>
      <c r="F420"/>
      <c r="G420"/>
      <c r="H420"/>
      <c r="I420"/>
      <c r="J420"/>
      <c r="K420"/>
      <c r="L420"/>
      <c r="M420"/>
    </row>
    <row r="421" spans="2:13" x14ac:dyDescent="0.2">
      <c r="B421"/>
      <c r="C421"/>
      <c r="D421"/>
      <c r="E421"/>
      <c r="F421"/>
      <c r="G421"/>
      <c r="H421"/>
      <c r="I421"/>
      <c r="J421"/>
      <c r="K421"/>
      <c r="L421"/>
      <c r="M421"/>
    </row>
    <row r="422" spans="2:13" x14ac:dyDescent="0.2">
      <c r="B422"/>
      <c r="C422"/>
      <c r="D422"/>
      <c r="E422"/>
      <c r="F422"/>
      <c r="G422"/>
      <c r="H422"/>
      <c r="I422"/>
      <c r="J422"/>
      <c r="K422"/>
      <c r="L422"/>
      <c r="M422"/>
    </row>
    <row r="423" spans="2:13" x14ac:dyDescent="0.2">
      <c r="B423"/>
      <c r="C423"/>
      <c r="D423"/>
      <c r="E423"/>
      <c r="F423"/>
      <c r="G423"/>
      <c r="H423"/>
      <c r="I423"/>
      <c r="J423"/>
      <c r="K423"/>
      <c r="L423"/>
      <c r="M423"/>
    </row>
    <row r="424" spans="2:13" x14ac:dyDescent="0.2">
      <c r="B424"/>
      <c r="C424"/>
      <c r="D424"/>
      <c r="E424"/>
      <c r="F424"/>
      <c r="G424"/>
      <c r="H424"/>
      <c r="I424"/>
      <c r="J424"/>
      <c r="K424"/>
      <c r="L424"/>
      <c r="M424"/>
    </row>
    <row r="425" spans="2:13" x14ac:dyDescent="0.2">
      <c r="B425"/>
      <c r="C425"/>
      <c r="D425"/>
      <c r="E425"/>
      <c r="F425"/>
      <c r="G425"/>
      <c r="H425"/>
      <c r="I425"/>
      <c r="J425"/>
      <c r="K425"/>
      <c r="L425"/>
      <c r="M425"/>
    </row>
    <row r="426" spans="2:13" x14ac:dyDescent="0.2">
      <c r="B426"/>
      <c r="C426"/>
      <c r="D426"/>
      <c r="E426"/>
      <c r="F426"/>
      <c r="G426"/>
      <c r="H426"/>
      <c r="I426"/>
      <c r="J426"/>
      <c r="K426"/>
      <c r="L426"/>
      <c r="M426"/>
    </row>
    <row r="427" spans="2:13" x14ac:dyDescent="0.2">
      <c r="B427"/>
      <c r="C427"/>
      <c r="D427"/>
      <c r="E427"/>
      <c r="F427"/>
      <c r="G427"/>
      <c r="H427"/>
      <c r="I427"/>
      <c r="J427"/>
      <c r="K427"/>
      <c r="L427"/>
      <c r="M427"/>
    </row>
    <row r="428" spans="2:13" x14ac:dyDescent="0.2">
      <c r="B428"/>
      <c r="C428"/>
      <c r="D428"/>
      <c r="E428"/>
      <c r="F428"/>
      <c r="G428"/>
      <c r="H428"/>
      <c r="I428"/>
      <c r="J428"/>
      <c r="K428"/>
      <c r="L428"/>
      <c r="M428"/>
    </row>
    <row r="429" spans="2:13" x14ac:dyDescent="0.2">
      <c r="B429"/>
      <c r="C429"/>
      <c r="D429"/>
      <c r="E429"/>
      <c r="F429"/>
      <c r="G429"/>
      <c r="H429"/>
      <c r="I429"/>
      <c r="J429"/>
      <c r="K429"/>
      <c r="L429"/>
      <c r="M429"/>
    </row>
    <row r="430" spans="2:13" x14ac:dyDescent="0.2">
      <c r="B430"/>
      <c r="C430"/>
      <c r="D430"/>
      <c r="E430"/>
      <c r="F430"/>
      <c r="G430"/>
      <c r="H430"/>
      <c r="I430"/>
      <c r="J430"/>
      <c r="K430"/>
      <c r="L430"/>
      <c r="M430"/>
    </row>
    <row r="431" spans="2:13" x14ac:dyDescent="0.2">
      <c r="B431"/>
      <c r="C431"/>
      <c r="D431"/>
      <c r="E431"/>
      <c r="F431"/>
      <c r="G431"/>
      <c r="H431"/>
      <c r="I431"/>
      <c r="J431"/>
      <c r="K431"/>
      <c r="L431"/>
      <c r="M431"/>
    </row>
    <row r="432" spans="2:13" x14ac:dyDescent="0.2">
      <c r="B432"/>
      <c r="C432"/>
      <c r="D432"/>
      <c r="E432"/>
      <c r="F432"/>
      <c r="G432"/>
      <c r="H432"/>
      <c r="I432"/>
      <c r="J432"/>
      <c r="K432"/>
      <c r="L432"/>
      <c r="M432"/>
    </row>
    <row r="433" spans="2:13" x14ac:dyDescent="0.2">
      <c r="B433"/>
      <c r="C433"/>
      <c r="D433"/>
      <c r="E433"/>
      <c r="F433"/>
      <c r="G433"/>
      <c r="H433"/>
      <c r="I433"/>
      <c r="J433"/>
      <c r="K433"/>
      <c r="L433"/>
      <c r="M433"/>
    </row>
    <row r="434" spans="2:13" x14ac:dyDescent="0.2">
      <c r="B434"/>
      <c r="C434"/>
      <c r="D434"/>
      <c r="E434"/>
      <c r="F434"/>
      <c r="G434"/>
      <c r="H434"/>
      <c r="I434"/>
      <c r="J434"/>
      <c r="K434"/>
      <c r="L434"/>
      <c r="M434"/>
    </row>
    <row r="435" spans="2:13" x14ac:dyDescent="0.2">
      <c r="B435"/>
      <c r="C435"/>
      <c r="D435"/>
      <c r="E435"/>
      <c r="F435"/>
      <c r="G435"/>
      <c r="H435"/>
      <c r="I435"/>
      <c r="J435"/>
      <c r="K435"/>
      <c r="L435"/>
      <c r="M435"/>
    </row>
    <row r="436" spans="2:13" x14ac:dyDescent="0.2">
      <c r="B436"/>
      <c r="C436"/>
      <c r="D436"/>
      <c r="E436"/>
      <c r="F436"/>
      <c r="G436"/>
      <c r="H436"/>
      <c r="I436"/>
      <c r="J436"/>
      <c r="K436"/>
      <c r="L436"/>
      <c r="M436"/>
    </row>
    <row r="437" spans="2:13" x14ac:dyDescent="0.2">
      <c r="B437"/>
      <c r="C437"/>
      <c r="D437"/>
      <c r="E437"/>
      <c r="F437"/>
      <c r="G437"/>
      <c r="H437"/>
      <c r="I437"/>
      <c r="J437"/>
      <c r="K437"/>
      <c r="L437"/>
      <c r="M437"/>
    </row>
    <row r="438" spans="2:13" x14ac:dyDescent="0.2">
      <c r="B438"/>
      <c r="C438"/>
      <c r="D438"/>
      <c r="E438"/>
      <c r="F438"/>
      <c r="G438"/>
      <c r="H438"/>
      <c r="I438"/>
      <c r="J438"/>
      <c r="K438"/>
      <c r="L438"/>
      <c r="M438"/>
    </row>
    <row r="439" spans="2:13" x14ac:dyDescent="0.2">
      <c r="B439"/>
      <c r="C439"/>
      <c r="D439"/>
      <c r="E439"/>
      <c r="F439"/>
      <c r="G439"/>
      <c r="H439"/>
      <c r="I439"/>
      <c r="J439"/>
      <c r="K439"/>
      <c r="L439"/>
      <c r="M439"/>
    </row>
    <row r="440" spans="2:13" x14ac:dyDescent="0.2">
      <c r="B440"/>
      <c r="C440"/>
      <c r="D440"/>
      <c r="E440"/>
      <c r="F440"/>
      <c r="G440"/>
      <c r="H440"/>
      <c r="I440"/>
      <c r="J440"/>
      <c r="K440"/>
      <c r="L440"/>
      <c r="M440"/>
    </row>
    <row r="441" spans="2:13" x14ac:dyDescent="0.2">
      <c r="B441"/>
      <c r="C441"/>
      <c r="D441"/>
      <c r="E441"/>
      <c r="F441"/>
      <c r="G441"/>
      <c r="H441"/>
      <c r="I441"/>
      <c r="J441"/>
      <c r="K441"/>
      <c r="L441"/>
      <c r="M441"/>
    </row>
    <row r="442" spans="2:13" x14ac:dyDescent="0.2">
      <c r="B442"/>
      <c r="C442"/>
      <c r="D442"/>
      <c r="E442"/>
      <c r="F442"/>
      <c r="G442"/>
      <c r="H442"/>
      <c r="I442"/>
      <c r="J442"/>
      <c r="K442"/>
      <c r="L442"/>
      <c r="M442"/>
    </row>
    <row r="443" spans="2:13" x14ac:dyDescent="0.2">
      <c r="B443"/>
      <c r="C443"/>
      <c r="D443"/>
      <c r="E443"/>
      <c r="F443"/>
      <c r="G443"/>
      <c r="H443"/>
      <c r="I443"/>
      <c r="J443"/>
      <c r="K443"/>
      <c r="L443"/>
      <c r="M443"/>
    </row>
    <row r="444" spans="2:13" x14ac:dyDescent="0.2">
      <c r="B444"/>
      <c r="C444"/>
      <c r="D444"/>
      <c r="E444"/>
      <c r="F444"/>
      <c r="G444"/>
      <c r="H444"/>
      <c r="I444"/>
      <c r="J444"/>
      <c r="K444"/>
      <c r="L444"/>
      <c r="M444"/>
    </row>
    <row r="445" spans="2:13" x14ac:dyDescent="0.2">
      <c r="B445"/>
      <c r="C445"/>
      <c r="D445"/>
      <c r="E445"/>
      <c r="F445"/>
      <c r="G445"/>
      <c r="H445"/>
      <c r="I445"/>
      <c r="J445"/>
      <c r="K445"/>
      <c r="L445"/>
      <c r="M445"/>
    </row>
    <row r="446" spans="2:13" x14ac:dyDescent="0.2">
      <c r="B446"/>
      <c r="C446"/>
      <c r="D446"/>
      <c r="E446"/>
      <c r="F446"/>
      <c r="G446"/>
      <c r="H446"/>
      <c r="I446"/>
      <c r="J446"/>
      <c r="K446"/>
      <c r="L446"/>
      <c r="M446"/>
    </row>
    <row r="447" spans="2:13" x14ac:dyDescent="0.2">
      <c r="B447"/>
      <c r="C447"/>
      <c r="D447"/>
      <c r="E447"/>
      <c r="F447"/>
      <c r="G447"/>
      <c r="H447"/>
      <c r="I447"/>
      <c r="J447"/>
      <c r="K447"/>
      <c r="L447"/>
      <c r="M447"/>
    </row>
    <row r="448" spans="2:13" x14ac:dyDescent="0.2">
      <c r="B448"/>
      <c r="C448"/>
      <c r="D448"/>
      <c r="E448"/>
      <c r="F448"/>
      <c r="G448"/>
      <c r="H448"/>
      <c r="I448"/>
      <c r="J448"/>
      <c r="K448"/>
      <c r="L448"/>
      <c r="M448"/>
    </row>
    <row r="449" spans="2:13" x14ac:dyDescent="0.2">
      <c r="B449"/>
      <c r="C449"/>
      <c r="D449"/>
      <c r="E449"/>
      <c r="F449"/>
      <c r="G449"/>
      <c r="H449"/>
      <c r="I449"/>
      <c r="J449"/>
      <c r="K449"/>
      <c r="L449"/>
      <c r="M449"/>
    </row>
    <row r="450" spans="2:13" x14ac:dyDescent="0.2">
      <c r="B450"/>
      <c r="C450"/>
      <c r="D450"/>
      <c r="E450"/>
      <c r="F450"/>
      <c r="G450"/>
      <c r="H450"/>
      <c r="I450"/>
      <c r="J450"/>
      <c r="K450"/>
      <c r="L450"/>
      <c r="M450"/>
    </row>
    <row r="451" spans="2:13" x14ac:dyDescent="0.2">
      <c r="B451"/>
      <c r="C451"/>
      <c r="D451"/>
      <c r="E451"/>
      <c r="F451"/>
      <c r="G451"/>
      <c r="H451"/>
      <c r="I451"/>
      <c r="J451"/>
      <c r="K451"/>
      <c r="L451"/>
      <c r="M451"/>
    </row>
    <row r="452" spans="2:13" x14ac:dyDescent="0.2">
      <c r="B452"/>
      <c r="C452"/>
      <c r="D452"/>
      <c r="E452"/>
      <c r="F452"/>
      <c r="G452"/>
      <c r="H452"/>
      <c r="I452"/>
      <c r="J452"/>
      <c r="K452"/>
      <c r="L452"/>
      <c r="M452"/>
    </row>
    <row r="453" spans="2:13" x14ac:dyDescent="0.2">
      <c r="B453"/>
      <c r="C453"/>
      <c r="D453"/>
      <c r="E453"/>
      <c r="F453"/>
      <c r="G453"/>
      <c r="H453"/>
      <c r="I453"/>
      <c r="J453"/>
      <c r="K453"/>
      <c r="L453"/>
      <c r="M453"/>
    </row>
    <row r="454" spans="2:13" x14ac:dyDescent="0.2">
      <c r="B454"/>
      <c r="C454"/>
      <c r="D454"/>
      <c r="E454"/>
      <c r="F454"/>
      <c r="G454"/>
      <c r="H454"/>
      <c r="I454"/>
      <c r="J454"/>
      <c r="K454"/>
      <c r="L454"/>
      <c r="M454"/>
    </row>
    <row r="455" spans="2:13" x14ac:dyDescent="0.2">
      <c r="B455"/>
      <c r="C455"/>
      <c r="D455"/>
      <c r="E455"/>
      <c r="F455"/>
      <c r="G455"/>
      <c r="H455"/>
      <c r="I455"/>
      <c r="J455"/>
      <c r="K455"/>
      <c r="L455"/>
      <c r="M455"/>
    </row>
    <row r="456" spans="2:13" x14ac:dyDescent="0.2">
      <c r="B456"/>
      <c r="C456"/>
      <c r="D456"/>
      <c r="E456"/>
      <c r="F456"/>
      <c r="G456"/>
      <c r="H456"/>
      <c r="I456"/>
      <c r="J456"/>
      <c r="K456"/>
      <c r="L456"/>
      <c r="M456"/>
    </row>
    <row r="457" spans="2:13" x14ac:dyDescent="0.2">
      <c r="B457"/>
      <c r="C457"/>
      <c r="D457"/>
      <c r="E457"/>
      <c r="F457"/>
      <c r="G457"/>
      <c r="H457"/>
      <c r="I457"/>
      <c r="J457"/>
      <c r="K457"/>
      <c r="L457"/>
      <c r="M457"/>
    </row>
    <row r="458" spans="2:13" x14ac:dyDescent="0.2">
      <c r="B458"/>
      <c r="C458"/>
      <c r="D458"/>
      <c r="E458"/>
      <c r="F458"/>
      <c r="G458"/>
      <c r="H458"/>
      <c r="I458"/>
      <c r="J458"/>
      <c r="K458"/>
      <c r="L458"/>
      <c r="M458"/>
    </row>
    <row r="459" spans="2:13" x14ac:dyDescent="0.2">
      <c r="B459"/>
      <c r="C459"/>
      <c r="D459"/>
      <c r="E459"/>
      <c r="F459"/>
      <c r="G459"/>
      <c r="H459"/>
      <c r="I459"/>
      <c r="J459"/>
      <c r="K459"/>
      <c r="L459"/>
      <c r="M459"/>
    </row>
    <row r="460" spans="2:13" x14ac:dyDescent="0.2">
      <c r="B460"/>
      <c r="C460"/>
      <c r="D460"/>
      <c r="E460"/>
      <c r="F460"/>
      <c r="G460"/>
      <c r="H460"/>
      <c r="I460"/>
      <c r="J460"/>
      <c r="K460"/>
      <c r="L460"/>
      <c r="M460"/>
    </row>
    <row r="461" spans="2:13" x14ac:dyDescent="0.2">
      <c r="B461"/>
      <c r="C461"/>
      <c r="D461"/>
      <c r="E461"/>
      <c r="F461"/>
      <c r="G461"/>
      <c r="H461"/>
      <c r="I461"/>
      <c r="J461"/>
      <c r="K461"/>
      <c r="L461"/>
      <c r="M461"/>
    </row>
    <row r="462" spans="2:13" x14ac:dyDescent="0.2">
      <c r="B462"/>
      <c r="C462"/>
      <c r="D462"/>
      <c r="E462"/>
      <c r="F462"/>
      <c r="G462"/>
      <c r="H462"/>
      <c r="I462"/>
      <c r="J462"/>
      <c r="K462"/>
      <c r="L462"/>
      <c r="M462"/>
    </row>
    <row r="463" spans="2:13" x14ac:dyDescent="0.2">
      <c r="B463"/>
      <c r="C463"/>
      <c r="D463"/>
      <c r="E463"/>
      <c r="F463"/>
      <c r="G463"/>
      <c r="H463"/>
      <c r="I463"/>
      <c r="J463"/>
      <c r="K463"/>
      <c r="L463"/>
      <c r="M463"/>
    </row>
    <row r="464" spans="2:13" x14ac:dyDescent="0.2">
      <c r="B464"/>
      <c r="C464"/>
      <c r="D464"/>
      <c r="E464"/>
      <c r="F464"/>
      <c r="G464"/>
      <c r="H464"/>
      <c r="I464"/>
      <c r="J464"/>
      <c r="K464"/>
      <c r="L464"/>
      <c r="M464"/>
    </row>
    <row r="465" spans="2:13" x14ac:dyDescent="0.2">
      <c r="B465"/>
      <c r="C465"/>
      <c r="D465"/>
      <c r="E465"/>
      <c r="F465"/>
      <c r="G465"/>
      <c r="H465"/>
      <c r="I465"/>
      <c r="J465"/>
      <c r="K465"/>
      <c r="L465"/>
      <c r="M465"/>
    </row>
    <row r="466" spans="2:13" x14ac:dyDescent="0.2">
      <c r="B466"/>
      <c r="C466"/>
      <c r="D466"/>
      <c r="E466"/>
      <c r="F466"/>
      <c r="G466"/>
      <c r="H466"/>
      <c r="I466"/>
      <c r="J466"/>
      <c r="K466"/>
      <c r="L466"/>
      <c r="M466"/>
    </row>
    <row r="467" spans="2:13" x14ac:dyDescent="0.2">
      <c r="B467"/>
      <c r="C467"/>
      <c r="D467"/>
      <c r="E467"/>
      <c r="F467"/>
      <c r="G467"/>
      <c r="H467"/>
      <c r="I467"/>
      <c r="J467"/>
      <c r="K467"/>
      <c r="L467"/>
      <c r="M467"/>
    </row>
    <row r="468" spans="2:13" x14ac:dyDescent="0.2">
      <c r="B468"/>
      <c r="C468"/>
      <c r="D468"/>
      <c r="E468"/>
      <c r="F468"/>
      <c r="G468"/>
      <c r="H468"/>
      <c r="I468"/>
      <c r="J468"/>
      <c r="K468"/>
      <c r="L468"/>
      <c r="M468"/>
    </row>
    <row r="469" spans="2:13" x14ac:dyDescent="0.2">
      <c r="B469"/>
      <c r="C469"/>
      <c r="D469"/>
      <c r="E469"/>
      <c r="F469"/>
      <c r="G469"/>
      <c r="H469"/>
      <c r="I469"/>
      <c r="J469"/>
      <c r="K469"/>
      <c r="L469"/>
      <c r="M469"/>
    </row>
    <row r="470" spans="2:13" x14ac:dyDescent="0.2">
      <c r="B470"/>
      <c r="C470"/>
      <c r="D470"/>
      <c r="E470"/>
      <c r="F470"/>
      <c r="G470"/>
      <c r="H470"/>
      <c r="I470"/>
      <c r="J470"/>
      <c r="K470"/>
      <c r="L470"/>
      <c r="M470"/>
    </row>
    <row r="471" spans="2:13" x14ac:dyDescent="0.2">
      <c r="B471"/>
      <c r="C471"/>
      <c r="D471"/>
      <c r="E471"/>
      <c r="F471"/>
      <c r="G471"/>
      <c r="H471"/>
      <c r="I471"/>
      <c r="J471"/>
      <c r="K471"/>
      <c r="L471"/>
      <c r="M471"/>
    </row>
    <row r="472" spans="2:13" x14ac:dyDescent="0.2">
      <c r="B472"/>
      <c r="C472"/>
      <c r="D472"/>
      <c r="E472"/>
      <c r="F472"/>
      <c r="G472"/>
      <c r="H472"/>
      <c r="I472"/>
      <c r="J472"/>
      <c r="K472"/>
      <c r="L472"/>
      <c r="M472"/>
    </row>
    <row r="473" spans="2:13" x14ac:dyDescent="0.2">
      <c r="B473"/>
      <c r="C473"/>
      <c r="D473"/>
      <c r="E473"/>
      <c r="F473"/>
      <c r="G473"/>
      <c r="H473"/>
      <c r="I473"/>
      <c r="J473"/>
      <c r="K473"/>
      <c r="L473"/>
      <c r="M473"/>
    </row>
    <row r="474" spans="2:13" x14ac:dyDescent="0.2">
      <c r="B474"/>
      <c r="C474"/>
      <c r="D474"/>
      <c r="E474"/>
      <c r="F474"/>
      <c r="G474"/>
      <c r="H474"/>
      <c r="I474"/>
      <c r="J474"/>
      <c r="K474"/>
      <c r="L474"/>
      <c r="M474"/>
    </row>
    <row r="475" spans="2:13" x14ac:dyDescent="0.2">
      <c r="B475"/>
      <c r="C475"/>
      <c r="D475"/>
      <c r="E475"/>
      <c r="F475"/>
      <c r="G475"/>
      <c r="H475"/>
      <c r="I475"/>
      <c r="J475"/>
      <c r="K475"/>
      <c r="L475"/>
      <c r="M475"/>
    </row>
    <row r="476" spans="2:13" x14ac:dyDescent="0.2">
      <c r="B476"/>
      <c r="C476"/>
      <c r="D476"/>
      <c r="E476"/>
      <c r="F476"/>
      <c r="G476"/>
      <c r="H476"/>
      <c r="I476"/>
      <c r="J476"/>
      <c r="K476"/>
      <c r="L476"/>
      <c r="M476"/>
    </row>
    <row r="477" spans="2:13" x14ac:dyDescent="0.2">
      <c r="B477"/>
      <c r="C477"/>
      <c r="D477"/>
      <c r="E477"/>
      <c r="F477"/>
      <c r="G477"/>
      <c r="H477"/>
      <c r="I477"/>
      <c r="J477"/>
      <c r="K477"/>
      <c r="L477"/>
      <c r="M477"/>
    </row>
    <row r="478" spans="2:13" x14ac:dyDescent="0.2">
      <c r="B478"/>
      <c r="C478"/>
      <c r="D478"/>
      <c r="E478"/>
      <c r="F478"/>
      <c r="G478"/>
      <c r="H478"/>
      <c r="I478"/>
      <c r="J478"/>
      <c r="K478"/>
      <c r="L478"/>
      <c r="M478"/>
    </row>
    <row r="479" spans="2:13" x14ac:dyDescent="0.2">
      <c r="B479"/>
      <c r="C479"/>
      <c r="D479"/>
      <c r="E479"/>
      <c r="F479"/>
      <c r="G479"/>
      <c r="H479"/>
      <c r="I479"/>
      <c r="J479"/>
      <c r="K479"/>
      <c r="L479"/>
      <c r="M479"/>
    </row>
    <row r="480" spans="2:13" x14ac:dyDescent="0.2">
      <c r="B480"/>
      <c r="C480"/>
      <c r="D480"/>
      <c r="E480"/>
      <c r="F480"/>
      <c r="G480"/>
      <c r="H480"/>
      <c r="I480"/>
      <c r="J480"/>
      <c r="K480"/>
      <c r="L480"/>
      <c r="M480"/>
    </row>
    <row r="481" spans="2:13" x14ac:dyDescent="0.2">
      <c r="B481"/>
      <c r="C481"/>
      <c r="D481"/>
      <c r="E481"/>
      <c r="F481"/>
      <c r="G481"/>
      <c r="H481"/>
      <c r="I481"/>
      <c r="J481"/>
      <c r="K481"/>
      <c r="L481"/>
      <c r="M481"/>
    </row>
    <row r="482" spans="2:13" x14ac:dyDescent="0.2">
      <c r="B482"/>
      <c r="C482"/>
      <c r="D482"/>
      <c r="E482"/>
      <c r="F482"/>
      <c r="G482"/>
      <c r="H482"/>
      <c r="I482"/>
      <c r="J482"/>
      <c r="K482"/>
      <c r="L482"/>
      <c r="M482"/>
    </row>
    <row r="483" spans="2:13" x14ac:dyDescent="0.2">
      <c r="B483"/>
      <c r="C483"/>
      <c r="D483"/>
      <c r="E483"/>
      <c r="F483"/>
      <c r="G483"/>
      <c r="H483"/>
      <c r="I483"/>
      <c r="J483"/>
      <c r="K483"/>
      <c r="L483"/>
      <c r="M483"/>
    </row>
    <row r="484" spans="2:13" x14ac:dyDescent="0.2">
      <c r="B484"/>
      <c r="C484"/>
      <c r="D484"/>
      <c r="E484"/>
      <c r="F484"/>
      <c r="G484"/>
      <c r="H484"/>
      <c r="I484"/>
      <c r="J484"/>
      <c r="K484"/>
      <c r="L484"/>
      <c r="M484"/>
    </row>
    <row r="485" spans="2:13" x14ac:dyDescent="0.2">
      <c r="B485"/>
      <c r="C485"/>
      <c r="D485"/>
      <c r="E485"/>
      <c r="F485"/>
      <c r="G485"/>
      <c r="H485"/>
      <c r="I485"/>
      <c r="J485"/>
      <c r="K485"/>
      <c r="L485"/>
      <c r="M485"/>
    </row>
    <row r="486" spans="2:13" x14ac:dyDescent="0.2">
      <c r="B486"/>
      <c r="C486"/>
      <c r="D486"/>
      <c r="E486"/>
      <c r="F486"/>
      <c r="G486"/>
      <c r="H486"/>
      <c r="I486"/>
      <c r="J486"/>
      <c r="K486"/>
      <c r="L486"/>
      <c r="M486"/>
    </row>
    <row r="487" spans="2:13" x14ac:dyDescent="0.2">
      <c r="B487"/>
      <c r="C487"/>
      <c r="D487"/>
      <c r="E487"/>
      <c r="F487"/>
      <c r="G487"/>
      <c r="H487"/>
      <c r="I487"/>
      <c r="J487"/>
      <c r="K487"/>
      <c r="L487"/>
      <c r="M487"/>
    </row>
    <row r="488" spans="2:13" x14ac:dyDescent="0.2">
      <c r="B488"/>
      <c r="C488"/>
      <c r="D488"/>
      <c r="E488"/>
      <c r="F488"/>
      <c r="G488"/>
      <c r="H488"/>
      <c r="I488"/>
      <c r="J488"/>
      <c r="K488"/>
      <c r="L488"/>
      <c r="M488"/>
    </row>
    <row r="489" spans="2:13" x14ac:dyDescent="0.2">
      <c r="B489"/>
      <c r="C489"/>
      <c r="D489"/>
      <c r="E489"/>
      <c r="F489"/>
      <c r="G489"/>
      <c r="H489"/>
      <c r="I489"/>
      <c r="J489"/>
      <c r="K489"/>
      <c r="L489"/>
      <c r="M489"/>
    </row>
    <row r="490" spans="2:13" x14ac:dyDescent="0.2">
      <c r="B490"/>
      <c r="C490"/>
      <c r="D490"/>
      <c r="E490"/>
      <c r="F490"/>
      <c r="G490"/>
      <c r="H490"/>
      <c r="I490"/>
      <c r="J490"/>
      <c r="K490"/>
      <c r="L490"/>
      <c r="M490"/>
    </row>
    <row r="491" spans="2:13" x14ac:dyDescent="0.2">
      <c r="B491"/>
      <c r="C491"/>
      <c r="D491"/>
      <c r="E491"/>
      <c r="F491"/>
      <c r="G491"/>
      <c r="H491"/>
      <c r="I491"/>
      <c r="J491"/>
      <c r="K491"/>
      <c r="L491"/>
      <c r="M491"/>
    </row>
    <row r="492" spans="2:13" x14ac:dyDescent="0.2">
      <c r="B492"/>
      <c r="C492"/>
      <c r="D492"/>
      <c r="E492"/>
      <c r="F492"/>
      <c r="G492"/>
      <c r="H492"/>
      <c r="I492"/>
      <c r="J492"/>
      <c r="K492"/>
      <c r="L492"/>
      <c r="M492"/>
    </row>
    <row r="493" spans="2:13" x14ac:dyDescent="0.2">
      <c r="B493"/>
      <c r="C493"/>
      <c r="D493"/>
      <c r="E493"/>
      <c r="F493"/>
      <c r="G493"/>
      <c r="H493"/>
      <c r="I493"/>
      <c r="J493"/>
      <c r="K493"/>
      <c r="L493"/>
      <c r="M493"/>
    </row>
    <row r="494" spans="2:13" x14ac:dyDescent="0.2">
      <c r="B494"/>
      <c r="C494"/>
      <c r="D494"/>
      <c r="E494"/>
      <c r="F494"/>
      <c r="G494"/>
      <c r="H494"/>
      <c r="I494"/>
      <c r="J494"/>
      <c r="K494"/>
      <c r="L494"/>
      <c r="M494"/>
    </row>
    <row r="495" spans="2:13" x14ac:dyDescent="0.2">
      <c r="B495"/>
      <c r="C495"/>
      <c r="D495"/>
      <c r="E495"/>
      <c r="F495"/>
      <c r="G495"/>
      <c r="H495"/>
      <c r="I495"/>
      <c r="J495"/>
      <c r="K495"/>
      <c r="L495"/>
      <c r="M495"/>
    </row>
    <row r="496" spans="2:13" x14ac:dyDescent="0.2">
      <c r="B496"/>
      <c r="C496"/>
      <c r="D496"/>
      <c r="E496"/>
      <c r="F496"/>
      <c r="G496"/>
      <c r="H496"/>
      <c r="I496"/>
      <c r="J496"/>
      <c r="K496"/>
      <c r="L496"/>
      <c r="M496"/>
    </row>
    <row r="497" spans="2:13" x14ac:dyDescent="0.2">
      <c r="B497"/>
      <c r="C497"/>
      <c r="D497"/>
      <c r="E497"/>
      <c r="F497"/>
      <c r="G497"/>
      <c r="H497"/>
      <c r="I497"/>
      <c r="J497"/>
      <c r="K497"/>
      <c r="L497"/>
      <c r="M497"/>
    </row>
    <row r="498" spans="2:13" x14ac:dyDescent="0.2">
      <c r="B498"/>
      <c r="C498"/>
      <c r="D498"/>
      <c r="E498"/>
      <c r="F498"/>
      <c r="G498"/>
      <c r="H498"/>
      <c r="I498"/>
      <c r="J498"/>
      <c r="K498"/>
      <c r="L498"/>
      <c r="M498"/>
    </row>
    <row r="499" spans="2:13" x14ac:dyDescent="0.2">
      <c r="B499"/>
      <c r="C499"/>
      <c r="D499"/>
      <c r="E499"/>
      <c r="F499"/>
      <c r="G499"/>
      <c r="H499"/>
      <c r="I499"/>
      <c r="J499"/>
      <c r="K499"/>
      <c r="L499"/>
      <c r="M499"/>
    </row>
    <row r="500" spans="2:13" x14ac:dyDescent="0.2">
      <c r="B500"/>
      <c r="C500"/>
      <c r="D500"/>
      <c r="E500"/>
      <c r="F500"/>
      <c r="G500"/>
      <c r="H500"/>
      <c r="I500"/>
      <c r="J500"/>
      <c r="K500"/>
      <c r="L500"/>
      <c r="M500"/>
    </row>
    <row r="501" spans="2:13" x14ac:dyDescent="0.2">
      <c r="B501"/>
      <c r="C501"/>
      <c r="D501"/>
      <c r="E501"/>
      <c r="F501"/>
      <c r="G501"/>
      <c r="H501"/>
      <c r="I501"/>
      <c r="J501"/>
      <c r="K501"/>
      <c r="L501"/>
      <c r="M501"/>
    </row>
    <row r="502" spans="2:13" x14ac:dyDescent="0.2">
      <c r="B502"/>
      <c r="C502"/>
      <c r="D502"/>
      <c r="E502"/>
      <c r="F502"/>
      <c r="G502"/>
      <c r="H502"/>
      <c r="I502"/>
      <c r="J502"/>
      <c r="K502"/>
      <c r="L502"/>
      <c r="M502"/>
    </row>
    <row r="503" spans="2:13" x14ac:dyDescent="0.2">
      <c r="B503"/>
      <c r="C503"/>
      <c r="D503"/>
      <c r="E503"/>
      <c r="F503"/>
      <c r="G503"/>
      <c r="H503"/>
      <c r="I503"/>
      <c r="J503"/>
      <c r="K503"/>
      <c r="L503"/>
      <c r="M503"/>
    </row>
    <row r="504" spans="2:13" x14ac:dyDescent="0.2">
      <c r="B504"/>
      <c r="C504"/>
      <c r="D504"/>
      <c r="E504"/>
      <c r="F504"/>
      <c r="G504"/>
      <c r="H504"/>
      <c r="I504"/>
      <c r="J504"/>
      <c r="K504"/>
      <c r="L504"/>
      <c r="M504"/>
    </row>
    <row r="505" spans="2:13" x14ac:dyDescent="0.2">
      <c r="B505"/>
      <c r="C505"/>
      <c r="D505"/>
      <c r="E505"/>
      <c r="F505"/>
      <c r="G505"/>
      <c r="H505"/>
      <c r="I505"/>
      <c r="J505"/>
      <c r="K505"/>
      <c r="L505"/>
      <c r="M505"/>
    </row>
    <row r="506" spans="2:13" x14ac:dyDescent="0.2">
      <c r="B506"/>
      <c r="C506"/>
      <c r="D506"/>
      <c r="E506"/>
      <c r="F506"/>
      <c r="G506"/>
      <c r="H506"/>
      <c r="I506"/>
      <c r="J506"/>
      <c r="K506"/>
      <c r="L506"/>
      <c r="M506"/>
    </row>
    <row r="507" spans="2:13" x14ac:dyDescent="0.2">
      <c r="B507"/>
      <c r="C507"/>
      <c r="D507"/>
      <c r="E507"/>
      <c r="F507"/>
      <c r="G507"/>
      <c r="H507"/>
      <c r="I507"/>
      <c r="J507"/>
      <c r="K507"/>
      <c r="L507"/>
      <c r="M507"/>
    </row>
    <row r="508" spans="2:13" x14ac:dyDescent="0.2">
      <c r="B508"/>
      <c r="C508"/>
      <c r="D508"/>
      <c r="E508"/>
      <c r="F508"/>
      <c r="G508"/>
      <c r="H508"/>
      <c r="I508"/>
      <c r="J508"/>
      <c r="K508"/>
      <c r="L508"/>
      <c r="M508"/>
    </row>
    <row r="509" spans="2:13" x14ac:dyDescent="0.2">
      <c r="B509"/>
      <c r="C509"/>
      <c r="D509"/>
      <c r="E509"/>
      <c r="F509"/>
      <c r="G509"/>
      <c r="H509"/>
      <c r="I509"/>
      <c r="J509"/>
      <c r="K509"/>
      <c r="L509"/>
      <c r="M509"/>
    </row>
    <row r="510" spans="2:13" x14ac:dyDescent="0.2">
      <c r="B510"/>
      <c r="C510"/>
      <c r="D510"/>
      <c r="E510"/>
      <c r="F510"/>
      <c r="G510"/>
      <c r="H510"/>
      <c r="I510"/>
      <c r="J510"/>
      <c r="K510"/>
      <c r="L510"/>
      <c r="M510"/>
    </row>
    <row r="511" spans="2:13" x14ac:dyDescent="0.2">
      <c r="B511"/>
      <c r="C511"/>
      <c r="D511"/>
      <c r="E511"/>
      <c r="F511"/>
      <c r="G511"/>
      <c r="H511"/>
      <c r="I511"/>
      <c r="J511"/>
      <c r="K511"/>
      <c r="L511"/>
      <c r="M511"/>
    </row>
    <row r="512" spans="2:13" x14ac:dyDescent="0.2">
      <c r="B512"/>
      <c r="C512"/>
      <c r="D512"/>
      <c r="E512"/>
      <c r="F512"/>
      <c r="G512"/>
      <c r="H512"/>
      <c r="I512"/>
      <c r="J512"/>
      <c r="K512"/>
      <c r="L512"/>
      <c r="M512"/>
    </row>
    <row r="513" spans="2:13" x14ac:dyDescent="0.2">
      <c r="B513"/>
      <c r="C513"/>
      <c r="D513"/>
      <c r="E513"/>
      <c r="F513"/>
      <c r="G513"/>
      <c r="H513"/>
      <c r="I513"/>
      <c r="J513"/>
      <c r="K513"/>
      <c r="L513"/>
      <c r="M513"/>
    </row>
    <row r="514" spans="2:13" x14ac:dyDescent="0.2">
      <c r="B514"/>
      <c r="C514"/>
      <c r="D514"/>
      <c r="E514"/>
      <c r="F514"/>
      <c r="G514"/>
      <c r="H514"/>
      <c r="I514"/>
      <c r="J514"/>
      <c r="K514"/>
      <c r="L514"/>
      <c r="M514"/>
    </row>
    <row r="515" spans="2:13" x14ac:dyDescent="0.2">
      <c r="B515"/>
      <c r="C515"/>
      <c r="D515"/>
      <c r="E515"/>
      <c r="F515"/>
      <c r="G515"/>
      <c r="H515"/>
      <c r="I515"/>
      <c r="J515"/>
      <c r="K515"/>
      <c r="L515"/>
      <c r="M515"/>
    </row>
    <row r="516" spans="2:13" x14ac:dyDescent="0.2">
      <c r="B516"/>
      <c r="C516"/>
      <c r="D516"/>
      <c r="E516"/>
      <c r="F516"/>
      <c r="G516"/>
      <c r="H516"/>
      <c r="I516"/>
      <c r="J516"/>
      <c r="K516"/>
      <c r="L516"/>
      <c r="M516"/>
    </row>
    <row r="517" spans="2:13" x14ac:dyDescent="0.2">
      <c r="B517"/>
      <c r="C517"/>
      <c r="D517"/>
      <c r="E517"/>
      <c r="F517"/>
      <c r="G517"/>
      <c r="H517"/>
      <c r="I517"/>
      <c r="J517"/>
      <c r="K517"/>
      <c r="L517"/>
      <c r="M517"/>
    </row>
    <row r="518" spans="2:13" x14ac:dyDescent="0.2">
      <c r="B518"/>
      <c r="C518"/>
      <c r="D518"/>
      <c r="E518"/>
      <c r="F518"/>
      <c r="G518"/>
      <c r="H518"/>
      <c r="I518"/>
      <c r="J518"/>
      <c r="K518"/>
      <c r="L518"/>
      <c r="M518"/>
    </row>
    <row r="519" spans="2:13" x14ac:dyDescent="0.2">
      <c r="B519"/>
      <c r="C519"/>
      <c r="D519"/>
      <c r="E519"/>
      <c r="F519"/>
      <c r="G519"/>
      <c r="H519"/>
      <c r="I519"/>
      <c r="J519"/>
      <c r="K519"/>
      <c r="L519"/>
      <c r="M519"/>
    </row>
    <row r="520" spans="2:13" x14ac:dyDescent="0.2">
      <c r="B520"/>
      <c r="C520"/>
      <c r="D520"/>
      <c r="E520"/>
      <c r="F520"/>
      <c r="G520"/>
      <c r="H520"/>
      <c r="I520"/>
      <c r="J520"/>
      <c r="K520"/>
      <c r="L520"/>
      <c r="M520"/>
    </row>
    <row r="521" spans="2:13" x14ac:dyDescent="0.2">
      <c r="B521"/>
      <c r="C521"/>
      <c r="D521"/>
      <c r="E521"/>
      <c r="F521"/>
      <c r="G521"/>
      <c r="H521"/>
      <c r="I521"/>
      <c r="J521"/>
      <c r="K521"/>
      <c r="L521"/>
      <c r="M521"/>
    </row>
    <row r="522" spans="2:13" x14ac:dyDescent="0.2">
      <c r="B522"/>
      <c r="C522"/>
      <c r="D522"/>
      <c r="E522"/>
      <c r="F522"/>
      <c r="G522"/>
      <c r="H522"/>
      <c r="I522"/>
      <c r="J522"/>
      <c r="K522"/>
      <c r="L522"/>
      <c r="M522"/>
    </row>
    <row r="523" spans="2:13" x14ac:dyDescent="0.2">
      <c r="B523"/>
      <c r="C523"/>
      <c r="D523"/>
      <c r="E523"/>
      <c r="F523"/>
      <c r="G523"/>
      <c r="H523"/>
      <c r="I523"/>
      <c r="J523"/>
      <c r="K523"/>
      <c r="L523"/>
      <c r="M523"/>
    </row>
    <row r="524" spans="2:13" x14ac:dyDescent="0.2">
      <c r="B524"/>
      <c r="C524"/>
      <c r="D524"/>
      <c r="E524"/>
      <c r="F524"/>
      <c r="G524"/>
      <c r="H524"/>
      <c r="I524"/>
      <c r="J524"/>
      <c r="K524"/>
      <c r="L524"/>
      <c r="M524"/>
    </row>
    <row r="525" spans="2:13" x14ac:dyDescent="0.2">
      <c r="B525"/>
      <c r="C525"/>
      <c r="D525"/>
      <c r="E525"/>
      <c r="F525"/>
      <c r="G525"/>
      <c r="H525"/>
      <c r="I525"/>
      <c r="J525"/>
      <c r="K525"/>
      <c r="L525"/>
      <c r="M525"/>
    </row>
    <row r="526" spans="2:13" x14ac:dyDescent="0.2">
      <c r="B526"/>
      <c r="C526"/>
      <c r="D526"/>
      <c r="E526"/>
      <c r="F526"/>
      <c r="G526"/>
      <c r="H526"/>
      <c r="I526"/>
      <c r="J526"/>
      <c r="K526"/>
      <c r="L526"/>
      <c r="M526"/>
    </row>
    <row r="527" spans="2:13" x14ac:dyDescent="0.2">
      <c r="B527"/>
      <c r="C527"/>
      <c r="D527"/>
      <c r="E527"/>
      <c r="F527"/>
      <c r="G527"/>
      <c r="H527"/>
      <c r="I527"/>
      <c r="J527"/>
      <c r="K527"/>
      <c r="L527"/>
      <c r="M527"/>
    </row>
    <row r="528" spans="2:13" x14ac:dyDescent="0.2">
      <c r="B528"/>
      <c r="C528"/>
      <c r="D528"/>
      <c r="E528"/>
      <c r="F528"/>
      <c r="G528"/>
      <c r="H528"/>
      <c r="I528"/>
      <c r="J528"/>
      <c r="K528"/>
      <c r="L528"/>
      <c r="M528"/>
    </row>
    <row r="529" spans="2:13" x14ac:dyDescent="0.2">
      <c r="B529"/>
      <c r="C529"/>
      <c r="D529"/>
      <c r="E529"/>
      <c r="F529"/>
      <c r="G529"/>
      <c r="H529"/>
      <c r="I529"/>
      <c r="J529"/>
      <c r="K529"/>
      <c r="L529"/>
      <c r="M529"/>
    </row>
    <row r="530" spans="2:13" x14ac:dyDescent="0.2">
      <c r="B530"/>
      <c r="C530"/>
      <c r="D530"/>
      <c r="E530"/>
      <c r="F530"/>
      <c r="G530"/>
      <c r="H530"/>
      <c r="I530"/>
      <c r="J530"/>
      <c r="K530"/>
      <c r="L530"/>
      <c r="M530"/>
    </row>
    <row r="531" spans="2:13" x14ac:dyDescent="0.2">
      <c r="B531"/>
      <c r="C531"/>
      <c r="D531"/>
      <c r="E531"/>
      <c r="F531"/>
      <c r="G531"/>
      <c r="H531"/>
      <c r="I531"/>
      <c r="J531"/>
      <c r="K531"/>
      <c r="L531"/>
      <c r="M531"/>
    </row>
    <row r="532" spans="2:13" x14ac:dyDescent="0.2">
      <c r="B532"/>
      <c r="C532"/>
      <c r="D532"/>
      <c r="E532"/>
      <c r="F532"/>
      <c r="G532"/>
      <c r="H532"/>
      <c r="I532"/>
      <c r="J532"/>
      <c r="K532"/>
      <c r="L532"/>
      <c r="M532"/>
    </row>
    <row r="533" spans="2:13" x14ac:dyDescent="0.2">
      <c r="B533"/>
      <c r="C533"/>
      <c r="D533"/>
      <c r="E533"/>
      <c r="F533"/>
      <c r="G533"/>
      <c r="H533"/>
      <c r="I533"/>
      <c r="J533"/>
      <c r="K533"/>
      <c r="L533"/>
      <c r="M533"/>
    </row>
    <row r="534" spans="2:13" x14ac:dyDescent="0.2">
      <c r="B534"/>
      <c r="C534"/>
      <c r="D534"/>
      <c r="E534"/>
      <c r="F534"/>
      <c r="G534"/>
      <c r="H534"/>
      <c r="I534"/>
      <c r="J534"/>
      <c r="K534"/>
      <c r="L534"/>
      <c r="M534"/>
    </row>
    <row r="535" spans="2:13" x14ac:dyDescent="0.2">
      <c r="B535"/>
      <c r="C535"/>
      <c r="D535"/>
      <c r="E535"/>
      <c r="F535"/>
      <c r="G535"/>
      <c r="H535"/>
      <c r="I535"/>
      <c r="J535"/>
      <c r="K535"/>
      <c r="L535"/>
      <c r="M535"/>
    </row>
    <row r="536" spans="2:13" x14ac:dyDescent="0.2">
      <c r="B536"/>
      <c r="C536"/>
      <c r="D536"/>
      <c r="E536"/>
      <c r="F536"/>
      <c r="G536"/>
      <c r="H536"/>
      <c r="I536"/>
      <c r="J536"/>
      <c r="K536"/>
      <c r="L536"/>
      <c r="M536"/>
    </row>
    <row r="537" spans="2:13" x14ac:dyDescent="0.2">
      <c r="B537"/>
      <c r="C537"/>
      <c r="D537"/>
      <c r="E537"/>
      <c r="F537"/>
      <c r="G537"/>
      <c r="H537"/>
      <c r="I537"/>
      <c r="J537"/>
      <c r="K537"/>
      <c r="L537"/>
      <c r="M537"/>
    </row>
    <row r="538" spans="2:13" x14ac:dyDescent="0.2">
      <c r="B538"/>
      <c r="C538"/>
      <c r="D538"/>
      <c r="E538"/>
      <c r="F538"/>
      <c r="G538"/>
      <c r="H538"/>
      <c r="I538"/>
      <c r="J538"/>
      <c r="K538"/>
      <c r="L538"/>
      <c r="M538"/>
    </row>
    <row r="539" spans="2:13" x14ac:dyDescent="0.2">
      <c r="B539"/>
      <c r="C539"/>
      <c r="D539"/>
      <c r="E539"/>
      <c r="F539"/>
      <c r="G539"/>
      <c r="H539"/>
      <c r="I539"/>
      <c r="J539"/>
      <c r="K539"/>
      <c r="L539"/>
      <c r="M539"/>
    </row>
    <row r="540" spans="2:13" x14ac:dyDescent="0.2">
      <c r="B540"/>
      <c r="C540"/>
      <c r="D540"/>
      <c r="E540"/>
      <c r="F540"/>
      <c r="G540"/>
      <c r="H540"/>
      <c r="I540"/>
      <c r="J540"/>
      <c r="K540"/>
      <c r="L540"/>
      <c r="M540"/>
    </row>
    <row r="541" spans="2:13" x14ac:dyDescent="0.2">
      <c r="B541"/>
      <c r="C541"/>
      <c r="D541"/>
      <c r="E541"/>
      <c r="F541"/>
      <c r="G541"/>
      <c r="H541"/>
      <c r="I541"/>
      <c r="J541"/>
      <c r="K541"/>
      <c r="L541"/>
      <c r="M541"/>
    </row>
    <row r="542" spans="2:13" x14ac:dyDescent="0.2">
      <c r="B542"/>
      <c r="C542"/>
      <c r="D542"/>
      <c r="E542"/>
      <c r="F542"/>
      <c r="G542"/>
      <c r="H542"/>
      <c r="I542"/>
      <c r="J542"/>
      <c r="K542"/>
      <c r="L542"/>
      <c r="M542"/>
    </row>
    <row r="543" spans="2:13" x14ac:dyDescent="0.2">
      <c r="B543"/>
      <c r="C543"/>
      <c r="D543"/>
      <c r="E543"/>
      <c r="F543"/>
      <c r="G543"/>
      <c r="H543"/>
      <c r="I543"/>
      <c r="J543"/>
      <c r="K543"/>
      <c r="L543"/>
      <c r="M543"/>
    </row>
    <row r="544" spans="2:13" x14ac:dyDescent="0.2">
      <c r="B544"/>
      <c r="C544"/>
      <c r="D544"/>
      <c r="E544"/>
      <c r="F544"/>
      <c r="G544"/>
      <c r="H544"/>
      <c r="I544"/>
      <c r="J544"/>
      <c r="K544"/>
      <c r="L544"/>
      <c r="M544"/>
    </row>
    <row r="545" spans="2:13" x14ac:dyDescent="0.2">
      <c r="B545"/>
      <c r="C545"/>
      <c r="D545"/>
      <c r="E545"/>
      <c r="F545"/>
      <c r="G545"/>
      <c r="H545"/>
      <c r="I545"/>
      <c r="J545"/>
      <c r="K545"/>
      <c r="L545"/>
      <c r="M545"/>
    </row>
    <row r="546" spans="2:13" x14ac:dyDescent="0.2">
      <c r="B546"/>
      <c r="C546"/>
      <c r="D546"/>
      <c r="E546"/>
      <c r="F546"/>
      <c r="G546"/>
      <c r="H546"/>
      <c r="I546"/>
      <c r="J546"/>
      <c r="K546"/>
      <c r="L546"/>
      <c r="M546"/>
    </row>
    <row r="547" spans="2:13" x14ac:dyDescent="0.2">
      <c r="B547"/>
      <c r="C547"/>
      <c r="D547"/>
      <c r="E547"/>
      <c r="F547"/>
      <c r="G547"/>
      <c r="H547"/>
      <c r="I547"/>
      <c r="J547"/>
      <c r="K547"/>
      <c r="L547"/>
      <c r="M547"/>
    </row>
    <row r="548" spans="2:13" x14ac:dyDescent="0.2">
      <c r="B548"/>
      <c r="C548"/>
      <c r="D548"/>
      <c r="E548"/>
      <c r="F548"/>
      <c r="G548"/>
      <c r="H548"/>
      <c r="I548"/>
      <c r="J548"/>
      <c r="K548"/>
      <c r="L548"/>
      <c r="M548"/>
    </row>
    <row r="549" spans="2:13" x14ac:dyDescent="0.2">
      <c r="B549"/>
      <c r="C549"/>
      <c r="D549"/>
      <c r="E549"/>
      <c r="F549"/>
      <c r="G549"/>
      <c r="H549"/>
      <c r="I549"/>
      <c r="J549"/>
      <c r="K549"/>
      <c r="L549"/>
      <c r="M549"/>
    </row>
    <row r="550" spans="2:13" x14ac:dyDescent="0.2">
      <c r="B550"/>
      <c r="C550"/>
      <c r="D550"/>
      <c r="E550"/>
      <c r="F550"/>
      <c r="G550"/>
      <c r="H550"/>
      <c r="I550"/>
      <c r="J550"/>
      <c r="K550"/>
      <c r="L550"/>
      <c r="M550"/>
    </row>
    <row r="551" spans="2:13" x14ac:dyDescent="0.2">
      <c r="B551"/>
      <c r="C551"/>
      <c r="D551"/>
      <c r="E551"/>
      <c r="F551"/>
      <c r="G551"/>
      <c r="H551"/>
      <c r="I551"/>
      <c r="J551"/>
      <c r="K551"/>
      <c r="L551"/>
      <c r="M551"/>
    </row>
    <row r="552" spans="2:13" x14ac:dyDescent="0.2">
      <c r="B552"/>
      <c r="C552"/>
      <c r="D552"/>
      <c r="E552"/>
      <c r="F552"/>
      <c r="G552"/>
      <c r="H552"/>
      <c r="I552"/>
      <c r="J552"/>
      <c r="K552"/>
      <c r="L552"/>
      <c r="M552"/>
    </row>
    <row r="553" spans="2:13" x14ac:dyDescent="0.2">
      <c r="B553"/>
      <c r="C553"/>
      <c r="D553"/>
      <c r="E553"/>
      <c r="F553"/>
      <c r="G553"/>
      <c r="H553"/>
      <c r="I553"/>
      <c r="J553"/>
      <c r="K553"/>
      <c r="L553"/>
      <c r="M553"/>
    </row>
    <row r="554" spans="2:13" x14ac:dyDescent="0.2">
      <c r="B554"/>
      <c r="C554"/>
      <c r="D554"/>
      <c r="E554"/>
      <c r="F554"/>
      <c r="G554"/>
      <c r="H554"/>
      <c r="I554"/>
      <c r="J554"/>
      <c r="K554"/>
      <c r="L554"/>
      <c r="M554"/>
    </row>
    <row r="555" spans="2:13" x14ac:dyDescent="0.2">
      <c r="B555"/>
      <c r="C555"/>
      <c r="D555"/>
      <c r="E555"/>
      <c r="F555"/>
      <c r="G555"/>
      <c r="H555"/>
      <c r="I555"/>
      <c r="J555"/>
      <c r="K555"/>
      <c r="L555"/>
      <c r="M555"/>
    </row>
    <row r="556" spans="2:13" x14ac:dyDescent="0.2">
      <c r="B556"/>
      <c r="C556"/>
      <c r="D556"/>
      <c r="E556"/>
      <c r="F556"/>
      <c r="G556"/>
      <c r="H556"/>
      <c r="I556"/>
      <c r="J556"/>
      <c r="K556"/>
      <c r="L556"/>
      <c r="M556"/>
    </row>
    <row r="557" spans="2:13" x14ac:dyDescent="0.2">
      <c r="B557"/>
      <c r="C557"/>
      <c r="D557"/>
      <c r="E557"/>
      <c r="F557"/>
      <c r="G557"/>
      <c r="H557"/>
      <c r="I557"/>
      <c r="J557"/>
      <c r="K557"/>
      <c r="L557"/>
      <c r="M557"/>
    </row>
    <row r="558" spans="2:13" x14ac:dyDescent="0.2">
      <c r="B558"/>
      <c r="C558"/>
      <c r="D558"/>
      <c r="E558"/>
      <c r="F558"/>
      <c r="G558"/>
      <c r="H558"/>
      <c r="I558"/>
      <c r="J558"/>
      <c r="K558"/>
      <c r="L558"/>
      <c r="M558"/>
    </row>
    <row r="559" spans="2:13" x14ac:dyDescent="0.2">
      <c r="B559"/>
      <c r="C559"/>
      <c r="D559"/>
      <c r="E559"/>
      <c r="F559"/>
      <c r="G559"/>
      <c r="H559"/>
      <c r="I559"/>
      <c r="J559"/>
      <c r="K559"/>
      <c r="L559"/>
      <c r="M559"/>
    </row>
    <row r="560" spans="2:13" x14ac:dyDescent="0.2">
      <c r="B560"/>
      <c r="C560"/>
      <c r="D560"/>
      <c r="E560"/>
      <c r="F560"/>
      <c r="G560"/>
      <c r="H560"/>
      <c r="I560"/>
      <c r="J560"/>
      <c r="K560"/>
      <c r="L560"/>
      <c r="M560"/>
    </row>
    <row r="561" spans="2:13" x14ac:dyDescent="0.2">
      <c r="B561"/>
      <c r="C561"/>
      <c r="D561"/>
      <c r="E561"/>
      <c r="F561"/>
      <c r="G561"/>
      <c r="H561"/>
      <c r="I561"/>
      <c r="J561"/>
      <c r="K561"/>
      <c r="L561"/>
      <c r="M561"/>
    </row>
    <row r="562" spans="2:13" x14ac:dyDescent="0.2">
      <c r="B562"/>
      <c r="C562"/>
      <c r="D562"/>
      <c r="E562"/>
      <c r="F562"/>
      <c r="G562"/>
      <c r="H562"/>
      <c r="I562"/>
      <c r="J562"/>
      <c r="K562"/>
      <c r="L562"/>
      <c r="M562"/>
    </row>
    <row r="563" spans="2:13" x14ac:dyDescent="0.2">
      <c r="B563"/>
      <c r="C563"/>
      <c r="D563"/>
      <c r="E563"/>
      <c r="F563"/>
      <c r="G563"/>
      <c r="H563"/>
      <c r="I563"/>
      <c r="J563"/>
      <c r="K563"/>
      <c r="L563"/>
      <c r="M563"/>
    </row>
    <row r="564" spans="2:13" x14ac:dyDescent="0.2">
      <c r="B564"/>
      <c r="C564"/>
      <c r="D564"/>
      <c r="E564"/>
      <c r="F564"/>
      <c r="G564"/>
      <c r="H564"/>
      <c r="I564"/>
      <c r="J564"/>
      <c r="K564"/>
      <c r="L564"/>
      <c r="M564"/>
    </row>
    <row r="565" spans="2:13" x14ac:dyDescent="0.2">
      <c r="B565"/>
      <c r="C565"/>
      <c r="D565"/>
      <c r="E565"/>
      <c r="F565"/>
      <c r="G565"/>
      <c r="H565"/>
      <c r="I565"/>
      <c r="J565"/>
      <c r="K565"/>
      <c r="L565"/>
      <c r="M565"/>
    </row>
    <row r="566" spans="2:13" x14ac:dyDescent="0.2">
      <c r="B566"/>
      <c r="C566"/>
      <c r="D566"/>
      <c r="E566"/>
      <c r="F566"/>
      <c r="G566"/>
      <c r="H566"/>
      <c r="I566"/>
      <c r="J566"/>
      <c r="K566"/>
      <c r="L566"/>
      <c r="M566"/>
    </row>
    <row r="567" spans="2:13" x14ac:dyDescent="0.2">
      <c r="B567"/>
      <c r="C567"/>
      <c r="D567"/>
      <c r="E567"/>
      <c r="F567"/>
      <c r="G567"/>
      <c r="H567"/>
      <c r="I567"/>
      <c r="J567"/>
      <c r="K567"/>
      <c r="L567"/>
      <c r="M567"/>
    </row>
    <row r="568" spans="2:13" x14ac:dyDescent="0.2">
      <c r="B568"/>
      <c r="C568"/>
      <c r="D568"/>
      <c r="E568"/>
      <c r="F568"/>
      <c r="G568"/>
      <c r="H568"/>
      <c r="I568"/>
      <c r="J568"/>
      <c r="K568"/>
      <c r="L568"/>
      <c r="M568"/>
    </row>
    <row r="569" spans="2:13" x14ac:dyDescent="0.2">
      <c r="B569"/>
      <c r="C569"/>
      <c r="D569"/>
      <c r="E569"/>
      <c r="F569"/>
      <c r="G569"/>
      <c r="H569"/>
      <c r="I569"/>
      <c r="J569"/>
      <c r="K569"/>
      <c r="L569"/>
      <c r="M569"/>
    </row>
    <row r="570" spans="2:13" x14ac:dyDescent="0.2">
      <c r="B570"/>
      <c r="C570"/>
      <c r="D570"/>
      <c r="E570"/>
      <c r="F570"/>
      <c r="G570"/>
      <c r="H570"/>
      <c r="I570"/>
      <c r="J570"/>
      <c r="K570"/>
      <c r="L570"/>
      <c r="M570"/>
    </row>
    <row r="571" spans="2:13" x14ac:dyDescent="0.2">
      <c r="B571"/>
      <c r="C571"/>
      <c r="D571"/>
      <c r="E571"/>
      <c r="F571"/>
      <c r="G571"/>
      <c r="H571"/>
      <c r="I571"/>
      <c r="J571"/>
      <c r="K571"/>
      <c r="L571"/>
      <c r="M571"/>
    </row>
    <row r="572" spans="2:13" x14ac:dyDescent="0.2">
      <c r="B572"/>
      <c r="C572"/>
      <c r="D572"/>
      <c r="E572"/>
      <c r="F572"/>
      <c r="G572"/>
      <c r="H572"/>
      <c r="I572"/>
      <c r="J572"/>
      <c r="K572"/>
      <c r="L572"/>
      <c r="M572"/>
    </row>
    <row r="573" spans="2:13" x14ac:dyDescent="0.2">
      <c r="B573"/>
      <c r="C573"/>
      <c r="D573"/>
      <c r="E573"/>
      <c r="F573"/>
      <c r="G573"/>
      <c r="H573"/>
      <c r="I573"/>
      <c r="J573"/>
      <c r="K573"/>
      <c r="L573"/>
      <c r="M573"/>
    </row>
    <row r="574" spans="2:13" x14ac:dyDescent="0.2">
      <c r="B574"/>
      <c r="C574"/>
      <c r="D574"/>
      <c r="E574"/>
      <c r="F574"/>
      <c r="G574"/>
      <c r="H574"/>
      <c r="I574"/>
      <c r="J574"/>
      <c r="K574"/>
      <c r="L574"/>
      <c r="M574"/>
    </row>
    <row r="575" spans="2:13" x14ac:dyDescent="0.2">
      <c r="B575"/>
      <c r="C575"/>
      <c r="D575"/>
      <c r="E575"/>
      <c r="F575"/>
      <c r="G575"/>
      <c r="H575"/>
      <c r="I575"/>
      <c r="J575"/>
      <c r="K575"/>
      <c r="L575"/>
      <c r="M575"/>
    </row>
    <row r="576" spans="2:13" x14ac:dyDescent="0.2">
      <c r="B576"/>
      <c r="C576"/>
      <c r="D576"/>
      <c r="E576"/>
      <c r="F576"/>
      <c r="G576"/>
      <c r="H576"/>
      <c r="I576"/>
      <c r="J576"/>
      <c r="K576"/>
      <c r="L576"/>
      <c r="M576"/>
    </row>
    <row r="577" spans="2:13" x14ac:dyDescent="0.2">
      <c r="B577"/>
      <c r="C577"/>
      <c r="D577"/>
      <c r="E577"/>
      <c r="F577"/>
      <c r="G577"/>
      <c r="H577"/>
      <c r="I577"/>
      <c r="J577"/>
      <c r="K577"/>
      <c r="L577"/>
      <c r="M577"/>
    </row>
    <row r="578" spans="2:13" x14ac:dyDescent="0.2">
      <c r="B578"/>
      <c r="C578"/>
      <c r="D578"/>
      <c r="E578"/>
      <c r="F578"/>
      <c r="G578"/>
      <c r="H578"/>
      <c r="I578"/>
      <c r="J578"/>
      <c r="K578"/>
      <c r="L578"/>
      <c r="M578"/>
    </row>
    <row r="579" spans="2:13" x14ac:dyDescent="0.2">
      <c r="B579"/>
      <c r="C579"/>
      <c r="D579"/>
      <c r="E579"/>
      <c r="F579"/>
      <c r="G579"/>
      <c r="H579"/>
      <c r="I579"/>
      <c r="J579"/>
      <c r="K579"/>
      <c r="L579"/>
      <c r="M579"/>
    </row>
    <row r="580" spans="2:13" x14ac:dyDescent="0.2">
      <c r="B580"/>
      <c r="C580"/>
      <c r="D580"/>
      <c r="E580"/>
      <c r="F580"/>
      <c r="G580"/>
      <c r="H580"/>
      <c r="I580"/>
      <c r="J580"/>
      <c r="K580"/>
      <c r="L580"/>
      <c r="M580"/>
    </row>
    <row r="581" spans="2:13" x14ac:dyDescent="0.2">
      <c r="B581"/>
      <c r="C581"/>
      <c r="D581"/>
      <c r="E581"/>
      <c r="F581"/>
      <c r="G581"/>
      <c r="H581"/>
      <c r="I581"/>
      <c r="J581"/>
      <c r="K581"/>
      <c r="L581"/>
      <c r="M581"/>
    </row>
    <row r="582" spans="2:13" x14ac:dyDescent="0.2">
      <c r="B582"/>
      <c r="C582"/>
      <c r="D582"/>
      <c r="E582"/>
      <c r="F582"/>
      <c r="G582"/>
      <c r="H582"/>
      <c r="I582"/>
      <c r="J582"/>
      <c r="K582"/>
      <c r="L582"/>
      <c r="M582"/>
    </row>
    <row r="583" spans="2:13" x14ac:dyDescent="0.2">
      <c r="B583"/>
      <c r="C583"/>
      <c r="D583"/>
      <c r="E583"/>
      <c r="F583"/>
      <c r="G583"/>
      <c r="H583"/>
      <c r="I583"/>
      <c r="J583"/>
      <c r="K583"/>
      <c r="L583"/>
      <c r="M583"/>
    </row>
    <row r="584" spans="2:13" x14ac:dyDescent="0.2">
      <c r="B584"/>
      <c r="C584"/>
      <c r="D584"/>
      <c r="E584"/>
      <c r="F584"/>
      <c r="G584"/>
      <c r="H584"/>
      <c r="I584"/>
      <c r="J584"/>
      <c r="K584"/>
      <c r="L584"/>
      <c r="M584"/>
    </row>
    <row r="585" spans="2:13" x14ac:dyDescent="0.2">
      <c r="B585"/>
      <c r="C585"/>
      <c r="D585"/>
      <c r="E585"/>
      <c r="F585"/>
      <c r="G585"/>
      <c r="H585"/>
      <c r="I585"/>
      <c r="J585"/>
      <c r="K585"/>
      <c r="L585"/>
      <c r="M585"/>
    </row>
    <row r="586" spans="2:13" x14ac:dyDescent="0.2">
      <c r="B586"/>
      <c r="C586"/>
      <c r="D586"/>
      <c r="E586"/>
      <c r="F586"/>
      <c r="G586"/>
      <c r="H586"/>
      <c r="I586"/>
      <c r="J586"/>
      <c r="K586"/>
      <c r="L586"/>
      <c r="M586"/>
    </row>
    <row r="587" spans="2:13" x14ac:dyDescent="0.2">
      <c r="B587"/>
      <c r="C587"/>
      <c r="D587"/>
      <c r="E587"/>
      <c r="F587"/>
      <c r="G587"/>
      <c r="H587"/>
      <c r="I587"/>
      <c r="J587"/>
      <c r="K587"/>
      <c r="L587"/>
      <c r="M587"/>
    </row>
    <row r="588" spans="2:13" x14ac:dyDescent="0.2">
      <c r="B588"/>
      <c r="C588"/>
      <c r="D588"/>
      <c r="E588"/>
      <c r="F588"/>
      <c r="G588"/>
      <c r="H588"/>
      <c r="I588"/>
      <c r="J588"/>
      <c r="K588"/>
      <c r="L588"/>
      <c r="M588"/>
    </row>
    <row r="589" spans="2:13" x14ac:dyDescent="0.2">
      <c r="B589"/>
      <c r="C589"/>
      <c r="D589"/>
      <c r="E589"/>
      <c r="F589"/>
      <c r="G589"/>
      <c r="H589"/>
      <c r="I589"/>
      <c r="J589"/>
      <c r="K589"/>
      <c r="L589"/>
      <c r="M589"/>
    </row>
    <row r="590" spans="2:13" x14ac:dyDescent="0.2">
      <c r="B590"/>
      <c r="C590"/>
      <c r="D590"/>
      <c r="E590"/>
      <c r="F590"/>
      <c r="G590"/>
      <c r="H590"/>
      <c r="I590"/>
      <c r="J590"/>
      <c r="K590"/>
      <c r="L590"/>
      <c r="M590"/>
    </row>
    <row r="591" spans="2:13" x14ac:dyDescent="0.2">
      <c r="B591"/>
      <c r="C591"/>
      <c r="D591"/>
      <c r="E591"/>
      <c r="F591"/>
      <c r="G591"/>
      <c r="H591"/>
      <c r="I591"/>
      <c r="J591"/>
      <c r="K591"/>
      <c r="L591"/>
      <c r="M591"/>
    </row>
    <row r="592" spans="2:13" x14ac:dyDescent="0.2">
      <c r="B592"/>
      <c r="C592"/>
      <c r="D592"/>
      <c r="E592"/>
      <c r="F592"/>
      <c r="G592"/>
      <c r="H592"/>
      <c r="I592"/>
      <c r="J592"/>
      <c r="K592"/>
      <c r="L592"/>
      <c r="M592"/>
    </row>
    <row r="593" spans="2:13" x14ac:dyDescent="0.2">
      <c r="B593"/>
      <c r="C593"/>
      <c r="D593"/>
      <c r="E593"/>
      <c r="F593"/>
      <c r="G593"/>
      <c r="H593"/>
      <c r="I593"/>
      <c r="J593"/>
      <c r="K593"/>
      <c r="L593"/>
      <c r="M593"/>
    </row>
    <row r="594" spans="2:13" x14ac:dyDescent="0.2">
      <c r="B594"/>
      <c r="C594"/>
      <c r="D594"/>
      <c r="E594"/>
      <c r="F594"/>
      <c r="G594"/>
      <c r="H594"/>
      <c r="I594"/>
      <c r="J594"/>
      <c r="K594"/>
      <c r="L594"/>
      <c r="M594"/>
    </row>
    <row r="595" spans="2:13" x14ac:dyDescent="0.2">
      <c r="B595"/>
      <c r="C595"/>
      <c r="D595"/>
      <c r="E595"/>
      <c r="F595"/>
      <c r="G595"/>
      <c r="H595"/>
      <c r="I595"/>
      <c r="J595"/>
      <c r="K595"/>
      <c r="L595"/>
      <c r="M595"/>
    </row>
    <row r="596" spans="2:13" x14ac:dyDescent="0.2">
      <c r="B596"/>
      <c r="C596"/>
      <c r="D596"/>
      <c r="E596"/>
      <c r="F596"/>
      <c r="G596"/>
      <c r="H596"/>
      <c r="I596"/>
      <c r="J596"/>
      <c r="K596"/>
      <c r="L596"/>
      <c r="M596"/>
    </row>
    <row r="597" spans="2:13" x14ac:dyDescent="0.2">
      <c r="B597"/>
      <c r="C597"/>
      <c r="D597"/>
      <c r="E597"/>
      <c r="F597"/>
      <c r="G597"/>
      <c r="H597"/>
      <c r="I597"/>
      <c r="J597"/>
      <c r="K597"/>
      <c r="L597"/>
      <c r="M597"/>
    </row>
    <row r="598" spans="2:13" x14ac:dyDescent="0.2">
      <c r="B598"/>
      <c r="C598"/>
      <c r="D598"/>
      <c r="E598"/>
      <c r="F598"/>
      <c r="G598"/>
      <c r="H598"/>
      <c r="I598"/>
      <c r="J598"/>
      <c r="K598"/>
      <c r="L598"/>
      <c r="M598"/>
    </row>
    <row r="599" spans="2:13" x14ac:dyDescent="0.2">
      <c r="B599"/>
      <c r="C599"/>
      <c r="D599"/>
      <c r="E599"/>
      <c r="F599"/>
      <c r="G599"/>
      <c r="H599"/>
      <c r="I599"/>
      <c r="J599"/>
      <c r="K599"/>
      <c r="L599"/>
      <c r="M599"/>
    </row>
    <row r="600" spans="2:13" x14ac:dyDescent="0.2">
      <c r="B600"/>
      <c r="C600"/>
      <c r="D600"/>
      <c r="E600"/>
      <c r="F600"/>
      <c r="G600"/>
      <c r="H600"/>
      <c r="I600"/>
      <c r="J600"/>
      <c r="K600"/>
      <c r="L600"/>
      <c r="M600"/>
    </row>
    <row r="601" spans="2:13" x14ac:dyDescent="0.2">
      <c r="B601"/>
      <c r="C601"/>
      <c r="D601"/>
      <c r="E601"/>
      <c r="F601"/>
      <c r="G601"/>
      <c r="H601"/>
      <c r="I601"/>
      <c r="J601"/>
      <c r="K601"/>
      <c r="L601"/>
      <c r="M601"/>
    </row>
    <row r="602" spans="2:13" x14ac:dyDescent="0.2">
      <c r="B602"/>
      <c r="C602"/>
      <c r="D602"/>
      <c r="E602"/>
      <c r="F602"/>
      <c r="G602"/>
      <c r="H602"/>
      <c r="I602"/>
      <c r="J602"/>
      <c r="K602"/>
      <c r="L602"/>
      <c r="M602"/>
    </row>
    <row r="603" spans="2:13" x14ac:dyDescent="0.2">
      <c r="B603"/>
      <c r="C603"/>
      <c r="D603"/>
      <c r="E603"/>
      <c r="F603"/>
      <c r="G603"/>
      <c r="H603"/>
      <c r="I603"/>
      <c r="J603"/>
      <c r="K603"/>
      <c r="L603"/>
      <c r="M603"/>
    </row>
    <row r="604" spans="2:13" x14ac:dyDescent="0.2">
      <c r="B604"/>
      <c r="C604"/>
      <c r="D604"/>
      <c r="E604"/>
      <c r="F604"/>
      <c r="G604"/>
      <c r="H604"/>
      <c r="I604"/>
      <c r="J604"/>
      <c r="K604"/>
      <c r="L604"/>
      <c r="M604"/>
    </row>
    <row r="605" spans="2:13" x14ac:dyDescent="0.2">
      <c r="B605"/>
      <c r="C605"/>
      <c r="D605"/>
      <c r="E605"/>
      <c r="F605"/>
      <c r="G605"/>
      <c r="H605"/>
      <c r="I605"/>
      <c r="J605"/>
      <c r="K605"/>
      <c r="L605"/>
      <c r="M605"/>
    </row>
    <row r="606" spans="2:13" x14ac:dyDescent="0.2">
      <c r="B606"/>
      <c r="C606"/>
      <c r="D606"/>
      <c r="E606"/>
      <c r="F606"/>
      <c r="G606"/>
      <c r="H606"/>
      <c r="I606"/>
      <c r="J606"/>
      <c r="K606"/>
      <c r="L606"/>
      <c r="M606"/>
    </row>
    <row r="607" spans="2:13" x14ac:dyDescent="0.2">
      <c r="B607"/>
      <c r="C607"/>
      <c r="D607"/>
      <c r="E607"/>
      <c r="F607"/>
      <c r="G607"/>
      <c r="H607"/>
      <c r="I607"/>
      <c r="J607"/>
      <c r="K607"/>
      <c r="L607"/>
      <c r="M607"/>
    </row>
    <row r="608" spans="2:13" x14ac:dyDescent="0.2">
      <c r="B608"/>
      <c r="C608"/>
      <c r="D608"/>
      <c r="E608"/>
      <c r="F608"/>
      <c r="G608"/>
      <c r="H608"/>
      <c r="I608"/>
      <c r="J608"/>
      <c r="K608"/>
      <c r="L608"/>
      <c r="M608"/>
    </row>
    <row r="609" spans="2:13" x14ac:dyDescent="0.2">
      <c r="B609"/>
      <c r="C609"/>
      <c r="D609"/>
      <c r="E609"/>
      <c r="F609"/>
      <c r="G609"/>
      <c r="H609"/>
      <c r="I609"/>
      <c r="J609"/>
      <c r="K609"/>
      <c r="L609"/>
      <c r="M609"/>
    </row>
    <row r="610" spans="2:13" x14ac:dyDescent="0.2">
      <c r="B610"/>
      <c r="C610"/>
      <c r="D610"/>
      <c r="E610"/>
      <c r="F610"/>
      <c r="G610"/>
      <c r="H610"/>
      <c r="I610"/>
      <c r="J610"/>
      <c r="K610"/>
      <c r="L610"/>
      <c r="M610"/>
    </row>
    <row r="611" spans="2:13" x14ac:dyDescent="0.2">
      <c r="B611"/>
      <c r="C611"/>
      <c r="D611"/>
      <c r="E611"/>
      <c r="F611"/>
      <c r="G611"/>
      <c r="H611"/>
      <c r="I611"/>
      <c r="J611"/>
      <c r="K611"/>
      <c r="L611"/>
      <c r="M611"/>
    </row>
    <row r="612" spans="2:13" x14ac:dyDescent="0.2">
      <c r="B612"/>
      <c r="C612"/>
      <c r="D612"/>
      <c r="E612"/>
      <c r="F612"/>
      <c r="G612"/>
      <c r="H612"/>
      <c r="I612"/>
      <c r="J612"/>
      <c r="K612"/>
      <c r="L612"/>
      <c r="M612"/>
    </row>
    <row r="613" spans="2:13" x14ac:dyDescent="0.2">
      <c r="B613"/>
      <c r="C613"/>
      <c r="D613"/>
      <c r="E613"/>
      <c r="F613"/>
      <c r="G613"/>
      <c r="H613"/>
      <c r="I613"/>
      <c r="J613"/>
      <c r="K613"/>
      <c r="L613"/>
      <c r="M613"/>
    </row>
    <row r="614" spans="2:13" x14ac:dyDescent="0.2">
      <c r="B614"/>
      <c r="C614"/>
      <c r="D614"/>
      <c r="E614"/>
      <c r="F614"/>
      <c r="G614"/>
      <c r="H614"/>
      <c r="I614"/>
      <c r="J614"/>
      <c r="K614"/>
      <c r="L614"/>
      <c r="M614"/>
    </row>
    <row r="615" spans="2:13" x14ac:dyDescent="0.2">
      <c r="B615"/>
      <c r="C615"/>
      <c r="D615"/>
      <c r="E615"/>
      <c r="F615"/>
      <c r="G615"/>
      <c r="H615"/>
      <c r="I615"/>
      <c r="J615"/>
      <c r="K615"/>
      <c r="L615"/>
      <c r="M615"/>
    </row>
    <row r="616" spans="2:13" x14ac:dyDescent="0.2">
      <c r="B616"/>
      <c r="C616"/>
      <c r="D616"/>
      <c r="E616"/>
      <c r="F616"/>
      <c r="G616"/>
      <c r="H616"/>
      <c r="I616"/>
      <c r="J616"/>
      <c r="K616"/>
      <c r="L616"/>
      <c r="M616"/>
    </row>
    <row r="617" spans="2:13" x14ac:dyDescent="0.2">
      <c r="B617"/>
      <c r="C617"/>
      <c r="D617"/>
      <c r="E617"/>
      <c r="F617"/>
      <c r="G617"/>
      <c r="H617"/>
      <c r="I617"/>
      <c r="J617"/>
      <c r="K617"/>
      <c r="L617"/>
      <c r="M617"/>
    </row>
    <row r="618" spans="2:13" x14ac:dyDescent="0.2">
      <c r="B618"/>
      <c r="C618"/>
      <c r="D618"/>
      <c r="E618"/>
      <c r="F618"/>
      <c r="G618"/>
      <c r="H618"/>
      <c r="I618"/>
      <c r="J618"/>
      <c r="K618"/>
      <c r="L618"/>
      <c r="M618"/>
    </row>
    <row r="619" spans="2:13" x14ac:dyDescent="0.2">
      <c r="B619"/>
      <c r="C619"/>
      <c r="D619"/>
      <c r="E619"/>
      <c r="F619"/>
      <c r="G619"/>
      <c r="H619"/>
      <c r="I619"/>
      <c r="J619"/>
      <c r="K619"/>
      <c r="L619"/>
      <c r="M619"/>
    </row>
    <row r="620" spans="2:13" x14ac:dyDescent="0.2">
      <c r="B620"/>
      <c r="C620"/>
      <c r="D620"/>
      <c r="E620"/>
      <c r="F620"/>
      <c r="G620"/>
      <c r="H620"/>
      <c r="I620"/>
      <c r="J620"/>
      <c r="K620"/>
      <c r="L620"/>
      <c r="M620"/>
    </row>
    <row r="621" spans="2:13" x14ac:dyDescent="0.2">
      <c r="B621"/>
      <c r="C621"/>
      <c r="D621"/>
      <c r="E621"/>
      <c r="F621"/>
      <c r="G621"/>
      <c r="H621"/>
      <c r="I621"/>
      <c r="J621"/>
      <c r="K621"/>
      <c r="L621"/>
      <c r="M621"/>
    </row>
    <row r="622" spans="2:13" x14ac:dyDescent="0.2">
      <c r="B622"/>
      <c r="C622"/>
      <c r="D622"/>
      <c r="E622"/>
      <c r="F622"/>
      <c r="G622"/>
      <c r="H622"/>
      <c r="I622"/>
      <c r="J622"/>
      <c r="K622"/>
      <c r="L622"/>
      <c r="M622"/>
    </row>
    <row r="623" spans="2:13" x14ac:dyDescent="0.2">
      <c r="B623"/>
      <c r="C623"/>
      <c r="D623"/>
      <c r="E623"/>
      <c r="F623"/>
      <c r="G623"/>
      <c r="H623"/>
      <c r="I623"/>
      <c r="J623"/>
      <c r="K623"/>
      <c r="L623"/>
      <c r="M623"/>
    </row>
    <row r="624" spans="2:13" x14ac:dyDescent="0.2">
      <c r="B624"/>
      <c r="C624"/>
      <c r="D624"/>
      <c r="E624"/>
      <c r="F624"/>
      <c r="G624"/>
      <c r="H624"/>
      <c r="I624"/>
      <c r="J624"/>
      <c r="K624"/>
      <c r="L624"/>
      <c r="M624"/>
    </row>
    <row r="625" spans="2:13" x14ac:dyDescent="0.2">
      <c r="B625"/>
      <c r="C625"/>
      <c r="D625"/>
      <c r="E625"/>
      <c r="F625"/>
      <c r="G625"/>
      <c r="H625"/>
      <c r="I625"/>
      <c r="J625"/>
      <c r="K625"/>
      <c r="L625"/>
      <c r="M625"/>
    </row>
    <row r="626" spans="2:13" x14ac:dyDescent="0.2">
      <c r="B626"/>
      <c r="C626"/>
      <c r="D626"/>
      <c r="E626"/>
      <c r="F626"/>
      <c r="G626"/>
      <c r="H626"/>
      <c r="I626"/>
      <c r="J626"/>
      <c r="K626"/>
      <c r="L626"/>
      <c r="M626"/>
    </row>
    <row r="627" spans="2:13" x14ac:dyDescent="0.2">
      <c r="B627"/>
      <c r="C627"/>
      <c r="D627"/>
      <c r="E627"/>
      <c r="F627"/>
      <c r="G627"/>
      <c r="H627"/>
      <c r="I627"/>
      <c r="J627"/>
      <c r="K627"/>
      <c r="L627"/>
      <c r="M627"/>
    </row>
    <row r="628" spans="2:13" x14ac:dyDescent="0.2">
      <c r="B628"/>
      <c r="C628"/>
      <c r="D628"/>
      <c r="E628"/>
      <c r="F628"/>
      <c r="G628"/>
      <c r="H628"/>
      <c r="I628"/>
      <c r="J628"/>
      <c r="K628"/>
      <c r="L628"/>
      <c r="M628"/>
    </row>
    <row r="629" spans="2:13" x14ac:dyDescent="0.2">
      <c r="B629"/>
      <c r="C629"/>
      <c r="D629"/>
      <c r="E629"/>
      <c r="F629"/>
      <c r="G629"/>
      <c r="H629"/>
      <c r="I629"/>
      <c r="J629"/>
      <c r="K629"/>
      <c r="L629"/>
      <c r="M629"/>
    </row>
    <row r="630" spans="2:13" x14ac:dyDescent="0.2">
      <c r="B630"/>
      <c r="C630"/>
      <c r="D630"/>
      <c r="E630"/>
      <c r="F630"/>
      <c r="G630"/>
      <c r="H630"/>
      <c r="I630"/>
      <c r="J630"/>
      <c r="K630"/>
      <c r="L630"/>
      <c r="M630"/>
    </row>
    <row r="631" spans="2:13" x14ac:dyDescent="0.2">
      <c r="B631"/>
      <c r="C631"/>
      <c r="D631"/>
      <c r="E631"/>
      <c r="F631"/>
      <c r="G631"/>
      <c r="H631"/>
      <c r="I631"/>
      <c r="J631"/>
      <c r="K631"/>
      <c r="L631"/>
      <c r="M631"/>
    </row>
    <row r="632" spans="2:13" x14ac:dyDescent="0.2">
      <c r="B632"/>
      <c r="C632"/>
      <c r="D632"/>
      <c r="E632"/>
      <c r="F632"/>
      <c r="G632"/>
      <c r="H632"/>
      <c r="I632"/>
      <c r="J632"/>
      <c r="K632"/>
      <c r="L632"/>
      <c r="M632"/>
    </row>
    <row r="633" spans="2:13" x14ac:dyDescent="0.2">
      <c r="B633"/>
      <c r="C633"/>
      <c r="D633"/>
      <c r="E633"/>
      <c r="F633"/>
      <c r="G633"/>
      <c r="H633"/>
      <c r="I633"/>
      <c r="J633"/>
      <c r="K633"/>
      <c r="L633"/>
      <c r="M633"/>
    </row>
    <row r="634" spans="2:13" x14ac:dyDescent="0.2">
      <c r="B634"/>
      <c r="C634"/>
      <c r="D634"/>
      <c r="E634"/>
      <c r="F634"/>
      <c r="G634"/>
      <c r="H634"/>
      <c r="I634"/>
      <c r="J634"/>
      <c r="K634"/>
      <c r="L634"/>
      <c r="M634"/>
    </row>
    <row r="635" spans="2:13" x14ac:dyDescent="0.2">
      <c r="B635"/>
      <c r="C635"/>
      <c r="D635"/>
      <c r="E635"/>
      <c r="F635"/>
      <c r="G635"/>
      <c r="H635"/>
      <c r="I635"/>
      <c r="J635"/>
      <c r="K635"/>
      <c r="L635"/>
      <c r="M635"/>
    </row>
    <row r="636" spans="2:13" x14ac:dyDescent="0.2">
      <c r="B636"/>
      <c r="C636"/>
      <c r="D636"/>
      <c r="E636"/>
      <c r="F636"/>
      <c r="G636"/>
      <c r="H636"/>
      <c r="I636"/>
      <c r="J636"/>
      <c r="K636"/>
      <c r="L636"/>
      <c r="M636"/>
    </row>
    <row r="637" spans="2:13" x14ac:dyDescent="0.2">
      <c r="B637"/>
      <c r="C637"/>
      <c r="D637"/>
      <c r="E637"/>
      <c r="F637"/>
      <c r="G637"/>
      <c r="H637"/>
      <c r="I637"/>
      <c r="J637"/>
      <c r="K637"/>
      <c r="L637"/>
      <c r="M637"/>
    </row>
    <row r="638" spans="2:13" x14ac:dyDescent="0.2">
      <c r="B638"/>
      <c r="C638"/>
      <c r="D638"/>
      <c r="E638"/>
      <c r="F638"/>
      <c r="G638"/>
      <c r="H638"/>
      <c r="I638"/>
      <c r="J638"/>
      <c r="K638"/>
      <c r="L638"/>
      <c r="M638"/>
    </row>
    <row r="639" spans="2:13" x14ac:dyDescent="0.2">
      <c r="B639"/>
      <c r="C639"/>
      <c r="D639"/>
      <c r="E639"/>
      <c r="F639"/>
      <c r="G639"/>
      <c r="H639"/>
      <c r="I639"/>
      <c r="J639"/>
      <c r="K639"/>
      <c r="L639"/>
      <c r="M639"/>
    </row>
    <row r="640" spans="2:13" x14ac:dyDescent="0.2">
      <c r="B640"/>
      <c r="C640"/>
      <c r="D640"/>
      <c r="E640"/>
      <c r="F640"/>
      <c r="G640"/>
      <c r="H640"/>
      <c r="I640"/>
      <c r="J640"/>
      <c r="K640"/>
      <c r="L640"/>
      <c r="M640"/>
    </row>
    <row r="641" spans="2:13" x14ac:dyDescent="0.2">
      <c r="B641"/>
      <c r="C641"/>
      <c r="D641"/>
      <c r="E641"/>
      <c r="F641"/>
      <c r="G641"/>
      <c r="H641"/>
      <c r="I641"/>
      <c r="J641"/>
      <c r="K641"/>
      <c r="L641"/>
      <c r="M641"/>
    </row>
    <row r="642" spans="2:13" x14ac:dyDescent="0.2">
      <c r="B642"/>
      <c r="C642"/>
      <c r="D642"/>
      <c r="E642"/>
      <c r="F642"/>
      <c r="G642"/>
      <c r="H642"/>
      <c r="I642"/>
      <c r="J642"/>
      <c r="K642"/>
      <c r="L642"/>
      <c r="M642"/>
    </row>
    <row r="643" spans="2:13" x14ac:dyDescent="0.2">
      <c r="B643"/>
      <c r="C643"/>
      <c r="D643"/>
      <c r="E643"/>
      <c r="F643"/>
      <c r="G643"/>
      <c r="H643"/>
      <c r="I643"/>
      <c r="J643"/>
      <c r="K643"/>
      <c r="L643"/>
      <c r="M643"/>
    </row>
    <row r="644" spans="2:13" x14ac:dyDescent="0.2">
      <c r="B644"/>
      <c r="C644"/>
      <c r="D644"/>
      <c r="E644"/>
      <c r="F644"/>
      <c r="G644"/>
      <c r="H644"/>
      <c r="I644"/>
      <c r="J644"/>
      <c r="K644"/>
      <c r="L644"/>
      <c r="M644"/>
    </row>
    <row r="645" spans="2:13" x14ac:dyDescent="0.2">
      <c r="B645"/>
      <c r="C645"/>
      <c r="D645"/>
      <c r="E645"/>
      <c r="F645"/>
      <c r="G645"/>
      <c r="H645"/>
      <c r="I645"/>
      <c r="J645"/>
      <c r="K645"/>
      <c r="L645"/>
      <c r="M645"/>
    </row>
    <row r="646" spans="2:13" x14ac:dyDescent="0.2">
      <c r="B646"/>
      <c r="C646"/>
      <c r="D646"/>
      <c r="E646"/>
      <c r="F646"/>
      <c r="G646"/>
      <c r="H646"/>
      <c r="I646"/>
      <c r="J646"/>
      <c r="K646"/>
      <c r="L646"/>
      <c r="M646"/>
    </row>
    <row r="647" spans="2:13" x14ac:dyDescent="0.2">
      <c r="B647"/>
      <c r="C647"/>
      <c r="D647"/>
      <c r="E647"/>
      <c r="F647"/>
      <c r="G647"/>
      <c r="H647"/>
      <c r="I647"/>
      <c r="J647"/>
      <c r="K647"/>
      <c r="L647"/>
      <c r="M647"/>
    </row>
    <row r="648" spans="2:13" x14ac:dyDescent="0.2">
      <c r="B648"/>
      <c r="C648"/>
      <c r="D648"/>
      <c r="E648"/>
      <c r="F648"/>
      <c r="G648"/>
      <c r="H648"/>
      <c r="I648"/>
      <c r="J648"/>
      <c r="K648"/>
      <c r="L648"/>
      <c r="M648"/>
    </row>
    <row r="649" spans="2:13" x14ac:dyDescent="0.2">
      <c r="B649"/>
      <c r="C649"/>
      <c r="D649"/>
      <c r="E649"/>
      <c r="F649"/>
      <c r="G649"/>
      <c r="H649"/>
      <c r="I649"/>
      <c r="J649"/>
      <c r="K649"/>
      <c r="L649"/>
      <c r="M649"/>
    </row>
    <row r="650" spans="2:13" x14ac:dyDescent="0.2">
      <c r="B650"/>
      <c r="C650"/>
      <c r="D650"/>
      <c r="E650"/>
      <c r="F650"/>
      <c r="G650"/>
      <c r="H650"/>
      <c r="I650"/>
      <c r="J650"/>
      <c r="K650"/>
      <c r="L650"/>
      <c r="M650"/>
    </row>
    <row r="651" spans="2:13" x14ac:dyDescent="0.2">
      <c r="B651"/>
      <c r="C651"/>
      <c r="D651"/>
      <c r="E651"/>
      <c r="F651"/>
      <c r="G651"/>
      <c r="H651"/>
      <c r="I651"/>
      <c r="J651"/>
      <c r="K651"/>
      <c r="L651"/>
      <c r="M651"/>
    </row>
    <row r="652" spans="2:13" x14ac:dyDescent="0.2">
      <c r="B652"/>
      <c r="C652"/>
      <c r="D652"/>
      <c r="E652"/>
      <c r="F652"/>
      <c r="G652"/>
      <c r="H652"/>
      <c r="I652"/>
      <c r="J652"/>
      <c r="K652"/>
      <c r="L652"/>
      <c r="M652"/>
    </row>
    <row r="653" spans="2:13" x14ac:dyDescent="0.2">
      <c r="B653"/>
      <c r="C653"/>
      <c r="D653"/>
      <c r="E653"/>
      <c r="F653"/>
      <c r="G653"/>
      <c r="H653"/>
      <c r="I653"/>
      <c r="J653"/>
      <c r="K653"/>
      <c r="L653"/>
      <c r="M653"/>
    </row>
    <row r="654" spans="2:13" x14ac:dyDescent="0.2">
      <c r="B654"/>
      <c r="C654"/>
      <c r="D654"/>
      <c r="E654"/>
      <c r="F654"/>
      <c r="G654"/>
      <c r="H654"/>
      <c r="I654"/>
      <c r="J654"/>
      <c r="K654"/>
      <c r="L654"/>
      <c r="M654"/>
    </row>
    <row r="655" spans="2:13" x14ac:dyDescent="0.2">
      <c r="B655"/>
      <c r="C655"/>
      <c r="D655"/>
      <c r="E655"/>
      <c r="F655"/>
      <c r="G655"/>
      <c r="H655"/>
      <c r="I655"/>
      <c r="J655"/>
      <c r="K655"/>
      <c r="L655"/>
      <c r="M655"/>
    </row>
    <row r="656" spans="2:13" x14ac:dyDescent="0.2">
      <c r="B656"/>
      <c r="C656"/>
      <c r="D656"/>
      <c r="E656"/>
      <c r="F656"/>
      <c r="G656"/>
      <c r="H656"/>
      <c r="I656"/>
      <c r="J656"/>
      <c r="K656"/>
      <c r="L656"/>
      <c r="M656"/>
    </row>
    <row r="657" spans="2:13" x14ac:dyDescent="0.2">
      <c r="B657"/>
      <c r="C657"/>
      <c r="D657"/>
      <c r="E657"/>
      <c r="F657"/>
      <c r="G657"/>
      <c r="H657"/>
      <c r="I657"/>
      <c r="J657"/>
      <c r="K657"/>
      <c r="L657"/>
      <c r="M657"/>
    </row>
    <row r="658" spans="2:13" x14ac:dyDescent="0.2">
      <c r="B658"/>
      <c r="C658"/>
      <c r="D658"/>
      <c r="E658"/>
      <c r="F658"/>
      <c r="G658"/>
      <c r="H658"/>
      <c r="I658"/>
      <c r="J658"/>
      <c r="K658"/>
      <c r="L658"/>
      <c r="M658"/>
    </row>
    <row r="659" spans="2:13" x14ac:dyDescent="0.2">
      <c r="B659"/>
      <c r="C659"/>
      <c r="D659"/>
      <c r="E659"/>
      <c r="F659"/>
      <c r="G659"/>
      <c r="H659"/>
      <c r="I659"/>
      <c r="J659"/>
      <c r="K659"/>
      <c r="L659"/>
      <c r="M659"/>
    </row>
    <row r="660" spans="2:13" x14ac:dyDescent="0.2">
      <c r="B660"/>
      <c r="C660"/>
      <c r="D660"/>
      <c r="E660"/>
      <c r="F660"/>
      <c r="G660"/>
      <c r="H660"/>
      <c r="I660"/>
      <c r="J660"/>
      <c r="K660"/>
      <c r="L660"/>
      <c r="M660"/>
    </row>
    <row r="661" spans="2:13" x14ac:dyDescent="0.2">
      <c r="B661"/>
      <c r="C661"/>
      <c r="D661"/>
      <c r="E661"/>
      <c r="F661"/>
      <c r="G661"/>
      <c r="H661"/>
      <c r="I661"/>
      <c r="J661"/>
      <c r="K661"/>
      <c r="L661"/>
      <c r="M661"/>
    </row>
    <row r="662" spans="2:13" x14ac:dyDescent="0.2">
      <c r="B662"/>
      <c r="C662"/>
      <c r="D662"/>
      <c r="E662"/>
      <c r="F662"/>
      <c r="G662"/>
      <c r="H662"/>
      <c r="I662"/>
      <c r="J662"/>
      <c r="K662"/>
      <c r="L662"/>
      <c r="M662"/>
    </row>
    <row r="663" spans="2:13" x14ac:dyDescent="0.2">
      <c r="B663"/>
      <c r="C663"/>
      <c r="D663"/>
      <c r="E663"/>
      <c r="F663"/>
      <c r="G663"/>
      <c r="H663"/>
      <c r="I663"/>
      <c r="J663"/>
      <c r="K663"/>
      <c r="L663"/>
      <c r="M663"/>
    </row>
    <row r="664" spans="2:13" x14ac:dyDescent="0.2">
      <c r="B664"/>
      <c r="C664"/>
      <c r="D664"/>
      <c r="E664"/>
      <c r="F664"/>
      <c r="G664"/>
      <c r="H664"/>
      <c r="I664"/>
      <c r="J664"/>
      <c r="K664"/>
      <c r="L664"/>
      <c r="M664"/>
    </row>
    <row r="665" spans="2:13" x14ac:dyDescent="0.2">
      <c r="B665"/>
      <c r="C665"/>
      <c r="D665"/>
      <c r="E665"/>
      <c r="F665"/>
      <c r="G665"/>
      <c r="H665"/>
      <c r="I665"/>
      <c r="J665"/>
      <c r="K665"/>
      <c r="L665"/>
      <c r="M665"/>
    </row>
    <row r="666" spans="2:13" x14ac:dyDescent="0.2">
      <c r="B666"/>
      <c r="C666"/>
      <c r="D666"/>
      <c r="E666"/>
      <c r="F666"/>
      <c r="G666"/>
      <c r="H666"/>
      <c r="I666"/>
      <c r="J666"/>
      <c r="K666"/>
      <c r="L666"/>
      <c r="M666"/>
    </row>
    <row r="667" spans="2:13" x14ac:dyDescent="0.2">
      <c r="B667"/>
      <c r="C667"/>
      <c r="D667"/>
      <c r="E667"/>
      <c r="F667"/>
      <c r="G667"/>
      <c r="H667"/>
      <c r="I667"/>
      <c r="J667"/>
      <c r="K667"/>
      <c r="L667"/>
      <c r="M667"/>
    </row>
    <row r="668" spans="2:13" x14ac:dyDescent="0.2">
      <c r="B668"/>
      <c r="C668"/>
      <c r="D668"/>
      <c r="E668"/>
      <c r="F668"/>
      <c r="G668"/>
      <c r="H668"/>
      <c r="I668"/>
      <c r="J668"/>
      <c r="K668"/>
      <c r="L668"/>
      <c r="M668"/>
    </row>
    <row r="669" spans="2:13" x14ac:dyDescent="0.2">
      <c r="B669"/>
      <c r="C669"/>
      <c r="D669"/>
      <c r="E669"/>
      <c r="F669"/>
      <c r="G669"/>
      <c r="H669"/>
      <c r="I669"/>
      <c r="J669"/>
      <c r="K669"/>
      <c r="L669"/>
      <c r="M669"/>
    </row>
    <row r="670" spans="2:13" x14ac:dyDescent="0.2">
      <c r="B670"/>
      <c r="C670"/>
      <c r="D670"/>
      <c r="E670"/>
      <c r="F670"/>
      <c r="G670"/>
      <c r="H670"/>
      <c r="I670"/>
      <c r="J670"/>
      <c r="K670"/>
      <c r="L670"/>
      <c r="M670"/>
    </row>
    <row r="671" spans="2:13" x14ac:dyDescent="0.2">
      <c r="B671"/>
      <c r="C671"/>
      <c r="D671"/>
      <c r="E671"/>
      <c r="F671"/>
      <c r="G671"/>
      <c r="H671"/>
      <c r="I671"/>
      <c r="J671"/>
      <c r="K671"/>
      <c r="L671"/>
      <c r="M671"/>
    </row>
    <row r="672" spans="2:13" x14ac:dyDescent="0.2">
      <c r="B672"/>
      <c r="C672"/>
      <c r="D672"/>
      <c r="E672"/>
      <c r="F672"/>
      <c r="G672"/>
      <c r="H672"/>
      <c r="I672"/>
      <c r="J672"/>
      <c r="K672"/>
      <c r="L672"/>
      <c r="M672"/>
    </row>
    <row r="673" spans="2:13" x14ac:dyDescent="0.2">
      <c r="B673"/>
      <c r="C673"/>
      <c r="D673"/>
      <c r="E673"/>
      <c r="F673"/>
      <c r="G673"/>
      <c r="H673"/>
      <c r="I673"/>
      <c r="J673"/>
      <c r="K673"/>
      <c r="L673"/>
      <c r="M673"/>
    </row>
    <row r="674" spans="2:13" x14ac:dyDescent="0.2">
      <c r="B674"/>
      <c r="C674"/>
      <c r="D674"/>
      <c r="E674"/>
      <c r="F674"/>
      <c r="G674"/>
      <c r="H674"/>
      <c r="I674"/>
      <c r="J674"/>
      <c r="K674"/>
      <c r="L674"/>
      <c r="M674"/>
    </row>
    <row r="675" spans="2:13" x14ac:dyDescent="0.2">
      <c r="B675"/>
      <c r="C675"/>
      <c r="D675"/>
      <c r="E675"/>
      <c r="F675"/>
      <c r="G675"/>
      <c r="H675"/>
      <c r="I675"/>
      <c r="J675"/>
      <c r="K675"/>
      <c r="L675"/>
      <c r="M675"/>
    </row>
    <row r="676" spans="2:13" x14ac:dyDescent="0.2">
      <c r="B676"/>
      <c r="C676"/>
      <c r="D676"/>
      <c r="E676"/>
      <c r="F676"/>
      <c r="G676"/>
      <c r="H676"/>
      <c r="I676"/>
      <c r="J676"/>
      <c r="K676"/>
      <c r="L676"/>
      <c r="M676"/>
    </row>
    <row r="677" spans="2:13" x14ac:dyDescent="0.2">
      <c r="B677"/>
      <c r="C677"/>
      <c r="D677"/>
      <c r="E677"/>
      <c r="F677"/>
      <c r="G677"/>
      <c r="H677"/>
      <c r="I677"/>
      <c r="J677"/>
      <c r="K677"/>
      <c r="L677"/>
      <c r="M677"/>
    </row>
    <row r="678" spans="2:13" x14ac:dyDescent="0.2">
      <c r="B678"/>
      <c r="C678"/>
      <c r="D678"/>
      <c r="E678"/>
      <c r="F678"/>
      <c r="G678"/>
      <c r="H678"/>
      <c r="I678"/>
      <c r="J678"/>
      <c r="K678"/>
      <c r="L678"/>
      <c r="M678"/>
    </row>
    <row r="679" spans="2:13" x14ac:dyDescent="0.2">
      <c r="B679"/>
      <c r="C679"/>
      <c r="D679"/>
      <c r="E679"/>
      <c r="F679"/>
      <c r="G679"/>
      <c r="H679"/>
      <c r="I679"/>
      <c r="J679"/>
      <c r="K679"/>
      <c r="L679"/>
      <c r="M679"/>
    </row>
    <row r="680" spans="2:13" x14ac:dyDescent="0.2">
      <c r="B680"/>
      <c r="C680"/>
      <c r="D680"/>
      <c r="E680"/>
      <c r="F680"/>
      <c r="G680"/>
      <c r="H680"/>
      <c r="I680"/>
      <c r="J680"/>
      <c r="K680"/>
      <c r="L680"/>
      <c r="M680"/>
    </row>
    <row r="681" spans="2:13" x14ac:dyDescent="0.2">
      <c r="B681"/>
      <c r="C681"/>
      <c r="D681"/>
      <c r="E681"/>
      <c r="F681"/>
      <c r="G681"/>
      <c r="H681"/>
      <c r="I681"/>
      <c r="J681"/>
      <c r="K681"/>
      <c r="L681"/>
      <c r="M681"/>
    </row>
    <row r="682" spans="2:13" x14ac:dyDescent="0.2">
      <c r="B682"/>
      <c r="C682"/>
      <c r="D682"/>
      <c r="E682"/>
      <c r="F682"/>
      <c r="G682"/>
      <c r="H682"/>
      <c r="I682"/>
      <c r="J682"/>
      <c r="K682"/>
      <c r="L682"/>
      <c r="M682"/>
    </row>
    <row r="683" spans="2:13" x14ac:dyDescent="0.2">
      <c r="B683"/>
      <c r="C683"/>
      <c r="D683"/>
      <c r="E683"/>
      <c r="F683"/>
      <c r="G683"/>
      <c r="H683"/>
      <c r="I683"/>
      <c r="J683"/>
      <c r="K683"/>
      <c r="L683"/>
      <c r="M683"/>
    </row>
    <row r="684" spans="2:13" x14ac:dyDescent="0.2">
      <c r="B684"/>
      <c r="C684"/>
      <c r="D684"/>
      <c r="E684"/>
      <c r="F684"/>
      <c r="G684"/>
      <c r="H684"/>
      <c r="I684"/>
      <c r="J684"/>
      <c r="K684"/>
      <c r="L684"/>
      <c r="M684"/>
    </row>
    <row r="685" spans="2:13" x14ac:dyDescent="0.2">
      <c r="B685"/>
      <c r="C685"/>
      <c r="D685"/>
      <c r="E685"/>
      <c r="F685"/>
      <c r="G685"/>
      <c r="H685"/>
      <c r="I685"/>
      <c r="J685"/>
      <c r="K685"/>
      <c r="L685"/>
      <c r="M685"/>
    </row>
    <row r="686" spans="2:13" x14ac:dyDescent="0.2">
      <c r="B686"/>
      <c r="C686"/>
      <c r="D686"/>
      <c r="E686"/>
      <c r="F686"/>
      <c r="G686"/>
      <c r="H686"/>
      <c r="I686"/>
      <c r="J686"/>
      <c r="K686"/>
      <c r="L686"/>
      <c r="M686"/>
    </row>
    <row r="687" spans="2:13" x14ac:dyDescent="0.2">
      <c r="B687"/>
      <c r="C687"/>
      <c r="D687"/>
      <c r="E687"/>
      <c r="F687"/>
      <c r="G687"/>
      <c r="H687"/>
      <c r="I687"/>
      <c r="J687"/>
      <c r="K687"/>
      <c r="L687"/>
      <c r="M687"/>
    </row>
    <row r="688" spans="2:13" x14ac:dyDescent="0.2">
      <c r="B688"/>
      <c r="C688"/>
      <c r="D688"/>
      <c r="E688"/>
      <c r="F688"/>
      <c r="G688"/>
      <c r="H688"/>
      <c r="I688"/>
      <c r="J688"/>
      <c r="K688"/>
      <c r="L688"/>
      <c r="M688"/>
    </row>
    <row r="689" spans="2:13" x14ac:dyDescent="0.2">
      <c r="B689"/>
      <c r="C689"/>
      <c r="D689"/>
      <c r="E689"/>
      <c r="F689"/>
      <c r="G689"/>
      <c r="H689"/>
      <c r="I689"/>
      <c r="J689"/>
      <c r="K689"/>
      <c r="L689"/>
      <c r="M689"/>
    </row>
    <row r="690" spans="2:13" x14ac:dyDescent="0.2">
      <c r="B690"/>
      <c r="C690"/>
      <c r="D690"/>
      <c r="E690"/>
      <c r="F690"/>
      <c r="G690"/>
      <c r="H690"/>
      <c r="I690"/>
      <c r="J690"/>
      <c r="K690"/>
      <c r="L690"/>
      <c r="M690"/>
    </row>
    <row r="691" spans="2:13" x14ac:dyDescent="0.2">
      <c r="B691"/>
      <c r="C691"/>
      <c r="D691"/>
      <c r="E691"/>
      <c r="F691"/>
      <c r="G691"/>
      <c r="H691"/>
      <c r="I691"/>
      <c r="J691"/>
      <c r="K691"/>
      <c r="L691"/>
      <c r="M691"/>
    </row>
    <row r="692" spans="2:13" x14ac:dyDescent="0.2">
      <c r="B692"/>
      <c r="C692"/>
      <c r="D692"/>
      <c r="E692"/>
      <c r="F692"/>
      <c r="G692"/>
      <c r="H692"/>
      <c r="I692"/>
      <c r="J692"/>
      <c r="K692"/>
      <c r="L692"/>
      <c r="M692"/>
    </row>
    <row r="693" spans="2:13" x14ac:dyDescent="0.2">
      <c r="B693"/>
      <c r="C693"/>
      <c r="D693"/>
      <c r="E693"/>
      <c r="F693"/>
      <c r="G693"/>
      <c r="H693"/>
      <c r="I693"/>
      <c r="J693"/>
      <c r="K693"/>
      <c r="L693"/>
      <c r="M693"/>
    </row>
    <row r="694" spans="2:13" x14ac:dyDescent="0.2">
      <c r="B694"/>
      <c r="C694"/>
      <c r="D694"/>
      <c r="E694"/>
      <c r="F694"/>
      <c r="G694"/>
      <c r="H694"/>
      <c r="I694"/>
      <c r="J694"/>
      <c r="K694"/>
      <c r="L694"/>
      <c r="M694"/>
    </row>
    <row r="695" spans="2:13" x14ac:dyDescent="0.2">
      <c r="B695"/>
      <c r="C695"/>
      <c r="D695"/>
      <c r="E695"/>
      <c r="F695"/>
      <c r="G695"/>
      <c r="H695"/>
      <c r="I695"/>
      <c r="J695"/>
      <c r="K695"/>
      <c r="L695"/>
      <c r="M695"/>
    </row>
    <row r="696" spans="2:13" x14ac:dyDescent="0.2">
      <c r="B696"/>
      <c r="C696"/>
      <c r="D696"/>
      <c r="E696"/>
      <c r="F696"/>
      <c r="G696"/>
      <c r="H696"/>
      <c r="I696"/>
      <c r="J696"/>
      <c r="K696"/>
      <c r="L696"/>
      <c r="M696"/>
    </row>
    <row r="697" spans="2:13" x14ac:dyDescent="0.2">
      <c r="B697"/>
      <c r="C697"/>
      <c r="D697"/>
      <c r="E697"/>
      <c r="F697"/>
      <c r="G697"/>
      <c r="H697"/>
      <c r="I697"/>
      <c r="J697"/>
      <c r="K697"/>
      <c r="L697"/>
      <c r="M697"/>
    </row>
    <row r="698" spans="2:13" x14ac:dyDescent="0.2">
      <c r="B698"/>
      <c r="C698"/>
      <c r="D698"/>
      <c r="E698"/>
      <c r="F698"/>
      <c r="G698"/>
      <c r="H698"/>
      <c r="I698"/>
      <c r="J698"/>
      <c r="K698"/>
      <c r="L698"/>
      <c r="M698"/>
    </row>
    <row r="699" spans="2:13" x14ac:dyDescent="0.2">
      <c r="B699"/>
      <c r="C699"/>
      <c r="D699"/>
      <c r="E699"/>
      <c r="F699"/>
      <c r="G699"/>
      <c r="H699"/>
      <c r="I699"/>
      <c r="J699"/>
      <c r="K699"/>
      <c r="L699"/>
      <c r="M699"/>
    </row>
    <row r="700" spans="2:13" x14ac:dyDescent="0.2">
      <c r="B700"/>
      <c r="C700"/>
      <c r="D700"/>
      <c r="E700"/>
      <c r="F700"/>
      <c r="G700"/>
      <c r="H700"/>
      <c r="I700"/>
      <c r="J700"/>
      <c r="K700"/>
      <c r="L700"/>
      <c r="M700"/>
    </row>
    <row r="701" spans="2:13" x14ac:dyDescent="0.2">
      <c r="B701"/>
      <c r="C701"/>
      <c r="D701"/>
      <c r="E701"/>
      <c r="F701"/>
      <c r="G701"/>
      <c r="H701"/>
      <c r="I701"/>
      <c r="J701"/>
      <c r="K701"/>
      <c r="L701"/>
      <c r="M701"/>
    </row>
    <row r="702" spans="2:13" x14ac:dyDescent="0.2">
      <c r="B702"/>
      <c r="C702"/>
      <c r="D702"/>
      <c r="E702"/>
      <c r="F702"/>
      <c r="G702"/>
      <c r="H702"/>
      <c r="I702"/>
      <c r="J702"/>
      <c r="K702"/>
      <c r="L702"/>
      <c r="M702"/>
    </row>
    <row r="703" spans="2:13" x14ac:dyDescent="0.2">
      <c r="B703"/>
      <c r="C703"/>
      <c r="D703"/>
      <c r="E703"/>
      <c r="F703"/>
      <c r="G703"/>
      <c r="H703"/>
      <c r="I703"/>
      <c r="J703"/>
      <c r="K703"/>
      <c r="L703"/>
      <c r="M703"/>
    </row>
    <row r="704" spans="2:13" x14ac:dyDescent="0.2">
      <c r="B704"/>
      <c r="C704"/>
      <c r="D704"/>
      <c r="E704"/>
      <c r="F704"/>
      <c r="G704"/>
      <c r="H704"/>
      <c r="I704"/>
      <c r="J704"/>
      <c r="K704"/>
      <c r="L704"/>
      <c r="M704"/>
    </row>
    <row r="705" spans="2:13" x14ac:dyDescent="0.2">
      <c r="B705"/>
      <c r="C705"/>
      <c r="D705"/>
      <c r="E705"/>
      <c r="F705"/>
      <c r="G705"/>
      <c r="H705"/>
      <c r="I705"/>
      <c r="J705"/>
      <c r="K705"/>
      <c r="L705"/>
      <c r="M705"/>
    </row>
    <row r="706" spans="2:13" x14ac:dyDescent="0.2">
      <c r="B706"/>
      <c r="C706"/>
      <c r="D706"/>
      <c r="E706"/>
      <c r="F706"/>
      <c r="G706"/>
      <c r="H706"/>
      <c r="I706"/>
      <c r="J706"/>
      <c r="K706"/>
      <c r="L706"/>
      <c r="M706"/>
    </row>
    <row r="707" spans="2:13" x14ac:dyDescent="0.2">
      <c r="B707"/>
      <c r="C707"/>
      <c r="D707"/>
      <c r="E707"/>
      <c r="F707"/>
      <c r="G707"/>
      <c r="H707"/>
      <c r="I707"/>
      <c r="J707"/>
      <c r="K707"/>
      <c r="L707"/>
      <c r="M707"/>
    </row>
    <row r="708" spans="2:13" x14ac:dyDescent="0.2">
      <c r="B708"/>
      <c r="C708"/>
      <c r="D708"/>
      <c r="E708"/>
      <c r="F708"/>
      <c r="G708"/>
      <c r="H708"/>
      <c r="I708"/>
      <c r="J708"/>
      <c r="K708"/>
      <c r="L708"/>
      <c r="M708"/>
    </row>
    <row r="709" spans="2:13" x14ac:dyDescent="0.2">
      <c r="B709"/>
      <c r="C709"/>
      <c r="D709"/>
      <c r="E709"/>
      <c r="F709"/>
      <c r="G709"/>
      <c r="H709"/>
      <c r="I709"/>
      <c r="J709"/>
      <c r="K709"/>
      <c r="L709"/>
      <c r="M709"/>
    </row>
    <row r="710" spans="2:13" x14ac:dyDescent="0.2">
      <c r="B710"/>
      <c r="C710"/>
      <c r="D710"/>
      <c r="E710"/>
      <c r="F710"/>
      <c r="G710"/>
      <c r="H710"/>
      <c r="I710"/>
      <c r="J710"/>
      <c r="K710"/>
      <c r="L710"/>
      <c r="M710"/>
    </row>
    <row r="711" spans="2:13" x14ac:dyDescent="0.2">
      <c r="B711"/>
      <c r="C711"/>
      <c r="D711"/>
      <c r="E711"/>
      <c r="F711"/>
      <c r="G711"/>
      <c r="H711"/>
      <c r="I711"/>
      <c r="J711"/>
      <c r="K711"/>
      <c r="L711"/>
      <c r="M711"/>
    </row>
    <row r="712" spans="2:13" x14ac:dyDescent="0.2">
      <c r="B712"/>
      <c r="C712"/>
      <c r="D712"/>
      <c r="E712"/>
      <c r="F712"/>
      <c r="G712"/>
      <c r="H712"/>
      <c r="I712"/>
      <c r="J712"/>
      <c r="K712"/>
      <c r="L712"/>
      <c r="M712"/>
    </row>
    <row r="713" spans="2:13" x14ac:dyDescent="0.2">
      <c r="B713"/>
      <c r="C713"/>
      <c r="D713"/>
      <c r="E713"/>
      <c r="F713"/>
      <c r="G713"/>
      <c r="H713"/>
      <c r="I713"/>
      <c r="J713"/>
      <c r="K713"/>
      <c r="L713"/>
      <c r="M713"/>
    </row>
    <row r="714" spans="2:13" x14ac:dyDescent="0.2">
      <c r="B714"/>
      <c r="C714"/>
      <c r="D714"/>
      <c r="E714"/>
      <c r="F714"/>
      <c r="G714"/>
      <c r="H714"/>
      <c r="I714"/>
      <c r="J714"/>
      <c r="K714"/>
      <c r="L714"/>
      <c r="M714"/>
    </row>
    <row r="715" spans="2:13" x14ac:dyDescent="0.2">
      <c r="B715"/>
      <c r="C715"/>
      <c r="D715"/>
      <c r="E715"/>
      <c r="F715"/>
      <c r="G715"/>
      <c r="H715"/>
      <c r="I715"/>
      <c r="J715"/>
      <c r="K715"/>
      <c r="L715"/>
      <c r="M715"/>
    </row>
    <row r="716" spans="2:13" x14ac:dyDescent="0.2">
      <c r="B716"/>
      <c r="C716"/>
      <c r="D716"/>
      <c r="E716"/>
      <c r="F716"/>
      <c r="G716"/>
      <c r="H716"/>
      <c r="I716"/>
      <c r="J716"/>
      <c r="K716"/>
      <c r="L716"/>
      <c r="M716"/>
    </row>
    <row r="717" spans="2:13" x14ac:dyDescent="0.2">
      <c r="B717"/>
      <c r="C717"/>
      <c r="D717"/>
      <c r="E717"/>
      <c r="F717"/>
      <c r="G717"/>
      <c r="H717"/>
      <c r="I717"/>
      <c r="J717"/>
      <c r="K717"/>
      <c r="L717"/>
      <c r="M717"/>
    </row>
    <row r="718" spans="2:13" x14ac:dyDescent="0.2">
      <c r="B718"/>
      <c r="C718"/>
      <c r="D718"/>
      <c r="E718"/>
      <c r="F718"/>
      <c r="G718"/>
      <c r="H718"/>
      <c r="I718"/>
      <c r="J718"/>
      <c r="K718"/>
      <c r="L718"/>
      <c r="M718"/>
    </row>
    <row r="719" spans="2:13" x14ac:dyDescent="0.2">
      <c r="B719"/>
      <c r="C719"/>
      <c r="D719"/>
      <c r="E719"/>
      <c r="F719"/>
      <c r="G719"/>
      <c r="H719"/>
      <c r="I719"/>
      <c r="J719"/>
      <c r="K719"/>
      <c r="L719"/>
      <c r="M719"/>
    </row>
    <row r="720" spans="2:13" x14ac:dyDescent="0.2">
      <c r="B720"/>
      <c r="C720"/>
      <c r="D720"/>
      <c r="E720"/>
      <c r="F720"/>
      <c r="G720"/>
      <c r="H720"/>
      <c r="I720"/>
      <c r="J720"/>
      <c r="K720"/>
      <c r="L720"/>
      <c r="M720"/>
    </row>
    <row r="721" spans="2:13" x14ac:dyDescent="0.2">
      <c r="B721"/>
      <c r="C721"/>
      <c r="D721"/>
      <c r="E721"/>
      <c r="F721"/>
      <c r="G721"/>
      <c r="H721"/>
      <c r="I721"/>
      <c r="J721"/>
      <c r="K721"/>
      <c r="L721"/>
      <c r="M721"/>
    </row>
    <row r="722" spans="2:13" x14ac:dyDescent="0.2">
      <c r="B722"/>
      <c r="C722"/>
      <c r="D722"/>
      <c r="E722"/>
      <c r="F722"/>
      <c r="G722"/>
      <c r="H722"/>
      <c r="I722"/>
      <c r="J722"/>
      <c r="K722"/>
      <c r="L722"/>
      <c r="M722"/>
    </row>
    <row r="723" spans="2:13" x14ac:dyDescent="0.2">
      <c r="B723"/>
      <c r="C723"/>
      <c r="D723"/>
      <c r="E723"/>
      <c r="F723"/>
      <c r="G723"/>
      <c r="H723"/>
      <c r="I723"/>
      <c r="J723"/>
      <c r="K723"/>
      <c r="L723"/>
      <c r="M723"/>
    </row>
    <row r="724" spans="2:13" x14ac:dyDescent="0.2">
      <c r="B724"/>
      <c r="C724"/>
      <c r="D724"/>
      <c r="E724"/>
      <c r="F724"/>
      <c r="G724"/>
      <c r="H724"/>
      <c r="I724"/>
      <c r="J724"/>
      <c r="K724"/>
      <c r="L724"/>
      <c r="M724"/>
    </row>
    <row r="725" spans="2:13" x14ac:dyDescent="0.2">
      <c r="B725"/>
      <c r="C725"/>
      <c r="D725"/>
      <c r="E725"/>
      <c r="F725"/>
      <c r="G725"/>
      <c r="H725"/>
      <c r="I725"/>
      <c r="J725"/>
      <c r="K725"/>
      <c r="L725"/>
      <c r="M725"/>
    </row>
    <row r="726" spans="2:13" x14ac:dyDescent="0.2">
      <c r="B726"/>
      <c r="C726"/>
      <c r="D726"/>
      <c r="E726"/>
      <c r="F726"/>
      <c r="G726"/>
      <c r="H726"/>
      <c r="I726"/>
      <c r="J726"/>
      <c r="K726"/>
      <c r="L726"/>
      <c r="M726"/>
    </row>
    <row r="727" spans="2:13" x14ac:dyDescent="0.2">
      <c r="B727"/>
      <c r="C727"/>
      <c r="D727"/>
      <c r="E727"/>
      <c r="F727"/>
      <c r="G727"/>
      <c r="H727"/>
      <c r="I727"/>
      <c r="J727"/>
      <c r="K727"/>
      <c r="L727"/>
      <c r="M727"/>
    </row>
    <row r="728" spans="2:13" x14ac:dyDescent="0.2">
      <c r="B728"/>
      <c r="C728"/>
      <c r="D728"/>
      <c r="E728"/>
      <c r="F728"/>
      <c r="G728"/>
      <c r="H728"/>
      <c r="I728"/>
      <c r="J728"/>
      <c r="K728"/>
      <c r="L728"/>
      <c r="M728"/>
    </row>
    <row r="729" spans="2:13" x14ac:dyDescent="0.2">
      <c r="B729"/>
      <c r="C729"/>
      <c r="D729"/>
      <c r="E729"/>
      <c r="F729"/>
      <c r="G729"/>
      <c r="H729"/>
      <c r="I729"/>
      <c r="J729"/>
      <c r="K729"/>
      <c r="L729"/>
      <c r="M729"/>
    </row>
    <row r="730" spans="2:13" x14ac:dyDescent="0.2">
      <c r="B730"/>
      <c r="C730"/>
      <c r="D730"/>
      <c r="E730"/>
      <c r="F730"/>
      <c r="G730"/>
      <c r="H730"/>
      <c r="I730"/>
      <c r="J730"/>
      <c r="K730"/>
      <c r="L730"/>
      <c r="M730"/>
    </row>
    <row r="731" spans="2:13" x14ac:dyDescent="0.2">
      <c r="B731"/>
      <c r="C731"/>
      <c r="D731"/>
      <c r="E731"/>
      <c r="F731"/>
      <c r="G731"/>
      <c r="H731"/>
      <c r="I731"/>
      <c r="J731"/>
      <c r="K731"/>
      <c r="L731"/>
      <c r="M731"/>
    </row>
    <row r="732" spans="2:13" x14ac:dyDescent="0.2">
      <c r="B732"/>
      <c r="C732"/>
      <c r="D732"/>
      <c r="E732"/>
      <c r="F732"/>
      <c r="G732"/>
      <c r="H732"/>
      <c r="I732"/>
      <c r="J732"/>
      <c r="K732"/>
      <c r="L732"/>
      <c r="M732"/>
    </row>
    <row r="733" spans="2:13" x14ac:dyDescent="0.2">
      <c r="B733"/>
      <c r="C733"/>
      <c r="D733"/>
      <c r="E733"/>
      <c r="F733"/>
      <c r="G733"/>
      <c r="H733"/>
      <c r="I733"/>
      <c r="J733"/>
      <c r="K733"/>
      <c r="L733"/>
      <c r="M733"/>
    </row>
    <row r="734" spans="2:13" x14ac:dyDescent="0.2">
      <c r="B734"/>
      <c r="C734"/>
      <c r="D734"/>
      <c r="E734"/>
      <c r="F734"/>
      <c r="G734"/>
      <c r="H734"/>
      <c r="I734"/>
      <c r="J734"/>
      <c r="K734"/>
      <c r="L734"/>
      <c r="M734"/>
    </row>
    <row r="735" spans="2:13" x14ac:dyDescent="0.2">
      <c r="B735"/>
      <c r="C735"/>
      <c r="D735"/>
      <c r="E735"/>
      <c r="F735"/>
      <c r="G735"/>
      <c r="H735"/>
      <c r="I735"/>
      <c r="J735"/>
      <c r="K735"/>
      <c r="L735"/>
      <c r="M735"/>
    </row>
    <row r="736" spans="2:13" x14ac:dyDescent="0.2">
      <c r="B736"/>
      <c r="C736"/>
      <c r="D736"/>
      <c r="E736"/>
      <c r="F736"/>
      <c r="G736"/>
      <c r="H736"/>
      <c r="I736"/>
      <c r="J736"/>
      <c r="K736"/>
      <c r="L736"/>
      <c r="M736"/>
    </row>
    <row r="737" spans="2:13" x14ac:dyDescent="0.2">
      <c r="B737"/>
      <c r="C737"/>
      <c r="D737"/>
      <c r="E737"/>
      <c r="F737"/>
      <c r="G737"/>
      <c r="H737"/>
      <c r="I737"/>
      <c r="J737"/>
      <c r="K737"/>
      <c r="L737"/>
      <c r="M737"/>
    </row>
    <row r="738" spans="2:13" x14ac:dyDescent="0.2">
      <c r="B738"/>
      <c r="C738"/>
      <c r="D738"/>
      <c r="E738"/>
      <c r="F738"/>
      <c r="G738"/>
      <c r="H738"/>
      <c r="I738"/>
      <c r="J738"/>
      <c r="K738"/>
      <c r="L738"/>
      <c r="M738"/>
    </row>
    <row r="739" spans="2:13" x14ac:dyDescent="0.2">
      <c r="B739"/>
      <c r="C739"/>
      <c r="D739"/>
      <c r="E739"/>
      <c r="F739"/>
      <c r="G739"/>
      <c r="H739"/>
      <c r="I739"/>
      <c r="J739"/>
      <c r="K739"/>
      <c r="L739"/>
      <c r="M739"/>
    </row>
    <row r="740" spans="2:13" x14ac:dyDescent="0.2">
      <c r="B740"/>
      <c r="C740"/>
      <c r="D740"/>
      <c r="E740"/>
      <c r="F740"/>
      <c r="G740"/>
      <c r="H740"/>
      <c r="I740"/>
      <c r="J740"/>
      <c r="K740"/>
      <c r="L740"/>
      <c r="M740"/>
    </row>
    <row r="741" spans="2:13" x14ac:dyDescent="0.2">
      <c r="B741"/>
      <c r="C741"/>
      <c r="D741"/>
      <c r="E741"/>
      <c r="F741"/>
      <c r="G741"/>
      <c r="H741"/>
      <c r="I741"/>
      <c r="J741"/>
      <c r="K741"/>
      <c r="L741"/>
      <c r="M741"/>
    </row>
    <row r="742" spans="2:13" x14ac:dyDescent="0.2">
      <c r="B742"/>
      <c r="C742"/>
      <c r="D742"/>
      <c r="E742"/>
      <c r="F742"/>
      <c r="G742"/>
      <c r="H742"/>
      <c r="I742"/>
      <c r="J742"/>
      <c r="K742"/>
      <c r="L742"/>
      <c r="M742"/>
    </row>
    <row r="743" spans="2:13" x14ac:dyDescent="0.2">
      <c r="B743"/>
      <c r="C743"/>
      <c r="D743"/>
      <c r="E743"/>
      <c r="F743"/>
      <c r="G743"/>
      <c r="H743"/>
      <c r="I743"/>
      <c r="J743"/>
      <c r="K743"/>
      <c r="L743"/>
      <c r="M743"/>
    </row>
    <row r="744" spans="2:13" x14ac:dyDescent="0.2">
      <c r="B744"/>
      <c r="C744"/>
      <c r="D744"/>
      <c r="E744"/>
      <c r="F744"/>
      <c r="G744"/>
      <c r="H744"/>
      <c r="I744"/>
      <c r="J744"/>
      <c r="K744"/>
      <c r="L744"/>
      <c r="M744"/>
    </row>
    <row r="745" spans="2:13" x14ac:dyDescent="0.2">
      <c r="B745"/>
      <c r="C745"/>
      <c r="D745"/>
      <c r="E745"/>
      <c r="F745"/>
      <c r="G745"/>
      <c r="H745"/>
      <c r="I745"/>
      <c r="J745"/>
      <c r="K745"/>
      <c r="L745"/>
      <c r="M745"/>
    </row>
    <row r="746" spans="2:13" x14ac:dyDescent="0.2">
      <c r="B746"/>
      <c r="C746"/>
      <c r="D746"/>
      <c r="E746"/>
      <c r="F746"/>
      <c r="G746"/>
      <c r="H746"/>
      <c r="I746"/>
      <c r="J746"/>
      <c r="K746"/>
      <c r="L746"/>
      <c r="M746"/>
    </row>
    <row r="747" spans="2:13" x14ac:dyDescent="0.2">
      <c r="B747"/>
      <c r="C747"/>
      <c r="D747"/>
      <c r="E747"/>
      <c r="F747"/>
      <c r="G747"/>
      <c r="H747"/>
      <c r="I747"/>
      <c r="J747"/>
      <c r="K747"/>
      <c r="L747"/>
      <c r="M747"/>
    </row>
    <row r="748" spans="2:13" x14ac:dyDescent="0.2">
      <c r="B748"/>
      <c r="C748"/>
      <c r="D748"/>
      <c r="E748"/>
      <c r="F748"/>
      <c r="G748"/>
      <c r="H748"/>
      <c r="I748"/>
      <c r="J748"/>
      <c r="K748"/>
      <c r="L748"/>
      <c r="M748"/>
    </row>
    <row r="749" spans="2:13" x14ac:dyDescent="0.2">
      <c r="B749"/>
      <c r="C749"/>
      <c r="D749"/>
      <c r="E749"/>
      <c r="F749"/>
      <c r="G749"/>
      <c r="H749"/>
      <c r="I749"/>
      <c r="J749"/>
      <c r="K749"/>
      <c r="L749"/>
      <c r="M749"/>
    </row>
    <row r="750" spans="2:13" x14ac:dyDescent="0.2">
      <c r="B750"/>
      <c r="C750"/>
      <c r="D750"/>
      <c r="E750"/>
      <c r="F750"/>
      <c r="G750"/>
      <c r="H750"/>
      <c r="I750"/>
      <c r="J750"/>
      <c r="K750"/>
      <c r="L750"/>
      <c r="M750"/>
    </row>
    <row r="751" spans="2:13" x14ac:dyDescent="0.2">
      <c r="B751"/>
      <c r="C751"/>
      <c r="D751"/>
      <c r="E751"/>
      <c r="F751"/>
      <c r="G751"/>
      <c r="H751"/>
      <c r="I751"/>
      <c r="J751"/>
      <c r="K751"/>
      <c r="L751"/>
      <c r="M751"/>
    </row>
    <row r="752" spans="2:13" x14ac:dyDescent="0.2">
      <c r="B752"/>
      <c r="C752"/>
      <c r="D752"/>
      <c r="E752"/>
      <c r="F752"/>
      <c r="G752"/>
      <c r="H752"/>
      <c r="I752"/>
      <c r="J752"/>
      <c r="K752"/>
      <c r="L752"/>
      <c r="M752"/>
    </row>
    <row r="753" spans="2:13" x14ac:dyDescent="0.2">
      <c r="B753"/>
      <c r="C753"/>
      <c r="D753"/>
      <c r="E753"/>
      <c r="F753"/>
      <c r="G753"/>
      <c r="H753"/>
      <c r="I753"/>
      <c r="J753"/>
      <c r="K753"/>
      <c r="L753"/>
      <c r="M753"/>
    </row>
    <row r="754" spans="2:13" x14ac:dyDescent="0.2">
      <c r="B754"/>
      <c r="C754"/>
      <c r="D754"/>
      <c r="E754"/>
      <c r="F754"/>
      <c r="G754"/>
      <c r="H754"/>
      <c r="I754"/>
      <c r="J754"/>
      <c r="K754"/>
      <c r="L754"/>
      <c r="M754"/>
    </row>
    <row r="755" spans="2:13" x14ac:dyDescent="0.2">
      <c r="B755"/>
      <c r="C755"/>
      <c r="D755"/>
      <c r="E755"/>
      <c r="F755"/>
      <c r="G755"/>
      <c r="H755"/>
      <c r="I755"/>
      <c r="J755"/>
      <c r="K755"/>
      <c r="L755"/>
      <c r="M755"/>
    </row>
    <row r="756" spans="2:13" x14ac:dyDescent="0.2">
      <c r="B756"/>
      <c r="C756"/>
      <c r="D756"/>
      <c r="E756"/>
      <c r="F756"/>
      <c r="G756"/>
      <c r="H756"/>
      <c r="I756"/>
      <c r="J756"/>
      <c r="K756"/>
      <c r="L756"/>
      <c r="M756"/>
    </row>
    <row r="757" spans="2:13" x14ac:dyDescent="0.2">
      <c r="B757"/>
      <c r="C757"/>
      <c r="D757"/>
      <c r="E757"/>
      <c r="F757"/>
      <c r="G757"/>
      <c r="H757"/>
      <c r="I757"/>
      <c r="J757"/>
      <c r="K757"/>
      <c r="L757"/>
      <c r="M757"/>
    </row>
    <row r="758" spans="2:13" x14ac:dyDescent="0.2">
      <c r="B758"/>
      <c r="C758"/>
      <c r="D758"/>
      <c r="E758"/>
      <c r="F758"/>
      <c r="G758"/>
      <c r="H758"/>
      <c r="I758"/>
      <c r="J758"/>
      <c r="K758"/>
      <c r="L758"/>
      <c r="M758"/>
    </row>
    <row r="759" spans="2:13" x14ac:dyDescent="0.2">
      <c r="B759"/>
      <c r="C759"/>
      <c r="D759"/>
      <c r="E759"/>
      <c r="F759"/>
      <c r="G759"/>
      <c r="H759"/>
      <c r="I759"/>
      <c r="J759"/>
      <c r="K759"/>
      <c r="L759"/>
      <c r="M759"/>
    </row>
    <row r="760" spans="2:13" x14ac:dyDescent="0.2">
      <c r="B760"/>
      <c r="C760"/>
      <c r="D760"/>
      <c r="E760"/>
      <c r="F760"/>
      <c r="G760"/>
      <c r="H760"/>
      <c r="I760"/>
      <c r="J760"/>
      <c r="K760"/>
      <c r="L760"/>
      <c r="M760"/>
    </row>
    <row r="761" spans="2:13" x14ac:dyDescent="0.2">
      <c r="B761"/>
      <c r="C761"/>
      <c r="D761"/>
      <c r="E761"/>
      <c r="F761"/>
      <c r="G761"/>
      <c r="H761"/>
      <c r="I761"/>
      <c r="J761"/>
      <c r="K761"/>
      <c r="L761"/>
      <c r="M761"/>
    </row>
    <row r="762" spans="2:13" x14ac:dyDescent="0.2">
      <c r="B762"/>
      <c r="C762"/>
      <c r="D762"/>
      <c r="E762"/>
      <c r="F762"/>
      <c r="G762"/>
      <c r="H762"/>
      <c r="I762"/>
      <c r="J762"/>
      <c r="K762"/>
      <c r="L762"/>
      <c r="M762"/>
    </row>
    <row r="763" spans="2:13" x14ac:dyDescent="0.2">
      <c r="B763"/>
      <c r="C763"/>
      <c r="D763"/>
      <c r="E763"/>
      <c r="F763"/>
      <c r="G763"/>
      <c r="H763"/>
      <c r="I763"/>
      <c r="J763"/>
      <c r="K763"/>
      <c r="L763"/>
      <c r="M763"/>
    </row>
    <row r="764" spans="2:13" x14ac:dyDescent="0.2">
      <c r="B764"/>
      <c r="C764"/>
      <c r="D764"/>
      <c r="E764"/>
      <c r="F764"/>
      <c r="G764"/>
      <c r="H764"/>
      <c r="I764"/>
      <c r="J764"/>
      <c r="K764"/>
      <c r="L764"/>
      <c r="M764"/>
    </row>
    <row r="765" spans="2:13" x14ac:dyDescent="0.2">
      <c r="B765"/>
      <c r="C765"/>
      <c r="D765"/>
      <c r="E765"/>
      <c r="F765"/>
      <c r="G765"/>
      <c r="H765"/>
      <c r="I765"/>
      <c r="J765"/>
      <c r="K765"/>
      <c r="L765"/>
      <c r="M765"/>
    </row>
    <row r="766" spans="2:13" x14ac:dyDescent="0.2">
      <c r="B766"/>
      <c r="C766"/>
      <c r="D766"/>
      <c r="E766"/>
      <c r="F766"/>
      <c r="G766"/>
      <c r="H766"/>
      <c r="I766"/>
      <c r="J766"/>
      <c r="K766"/>
      <c r="L766"/>
      <c r="M766"/>
    </row>
    <row r="767" spans="2:13" x14ac:dyDescent="0.2">
      <c r="B767"/>
      <c r="C767"/>
      <c r="D767"/>
      <c r="E767"/>
      <c r="F767"/>
      <c r="G767"/>
      <c r="H767"/>
      <c r="I767"/>
      <c r="J767"/>
      <c r="K767"/>
      <c r="L767"/>
      <c r="M767"/>
    </row>
    <row r="768" spans="2:13" x14ac:dyDescent="0.2">
      <c r="B768"/>
      <c r="C768"/>
      <c r="D768"/>
      <c r="E768"/>
      <c r="F768"/>
      <c r="G768"/>
      <c r="H768"/>
      <c r="I768"/>
      <c r="J768"/>
      <c r="K768"/>
      <c r="L768"/>
      <c r="M768"/>
    </row>
    <row r="769" spans="2:13" x14ac:dyDescent="0.2">
      <c r="B769"/>
      <c r="C769"/>
      <c r="D769"/>
      <c r="E769"/>
      <c r="F769"/>
      <c r="G769"/>
      <c r="H769"/>
      <c r="I769"/>
      <c r="J769"/>
      <c r="K769"/>
      <c r="L769"/>
      <c r="M769"/>
    </row>
    <row r="770" spans="2:13" x14ac:dyDescent="0.2">
      <c r="B770"/>
      <c r="C770"/>
      <c r="D770"/>
      <c r="E770"/>
      <c r="F770"/>
      <c r="G770"/>
      <c r="H770"/>
      <c r="I770"/>
      <c r="J770"/>
      <c r="K770"/>
      <c r="L770"/>
      <c r="M770"/>
    </row>
    <row r="771" spans="2:13" x14ac:dyDescent="0.2">
      <c r="B771"/>
      <c r="C771"/>
      <c r="D771"/>
      <c r="E771"/>
      <c r="F771"/>
      <c r="G771"/>
      <c r="H771"/>
      <c r="I771"/>
      <c r="J771"/>
      <c r="K771"/>
      <c r="L771"/>
      <c r="M771"/>
    </row>
    <row r="772" spans="2:13" x14ac:dyDescent="0.2">
      <c r="B772"/>
      <c r="C772"/>
      <c r="D772"/>
      <c r="E772"/>
      <c r="F772"/>
      <c r="G772"/>
      <c r="H772"/>
      <c r="I772"/>
      <c r="J772"/>
      <c r="K772"/>
      <c r="L772"/>
      <c r="M772"/>
    </row>
    <row r="773" spans="2:13" x14ac:dyDescent="0.2">
      <c r="B773"/>
      <c r="C773"/>
      <c r="D773"/>
      <c r="E773"/>
      <c r="F773"/>
      <c r="G773"/>
      <c r="H773"/>
      <c r="I773"/>
      <c r="J773"/>
      <c r="K773"/>
      <c r="L773"/>
      <c r="M773"/>
    </row>
    <row r="774" spans="2:13" x14ac:dyDescent="0.2">
      <c r="B774"/>
      <c r="C774"/>
      <c r="D774"/>
      <c r="E774"/>
      <c r="F774"/>
      <c r="G774"/>
      <c r="H774"/>
      <c r="I774"/>
      <c r="J774"/>
      <c r="K774"/>
      <c r="L774"/>
      <c r="M774"/>
    </row>
    <row r="775" spans="2:13" x14ac:dyDescent="0.2">
      <c r="B775"/>
      <c r="C775"/>
      <c r="D775"/>
      <c r="E775"/>
      <c r="F775"/>
      <c r="G775"/>
      <c r="H775"/>
      <c r="I775"/>
      <c r="J775"/>
      <c r="K775"/>
      <c r="L775"/>
      <c r="M775"/>
    </row>
    <row r="776" spans="2:13" x14ac:dyDescent="0.2">
      <c r="B776"/>
      <c r="C776"/>
      <c r="D776"/>
      <c r="E776"/>
      <c r="F776"/>
      <c r="G776"/>
      <c r="H776"/>
      <c r="I776"/>
      <c r="J776"/>
      <c r="K776"/>
      <c r="L776"/>
      <c r="M776"/>
    </row>
    <row r="777" spans="2:13" x14ac:dyDescent="0.2">
      <c r="B777"/>
      <c r="C777"/>
      <c r="D777"/>
      <c r="E777"/>
      <c r="F777"/>
      <c r="G777"/>
      <c r="H777"/>
      <c r="I777"/>
      <c r="J777"/>
      <c r="K777"/>
      <c r="L777"/>
      <c r="M777"/>
    </row>
    <row r="778" spans="2:13" x14ac:dyDescent="0.2">
      <c r="B778"/>
      <c r="C778"/>
      <c r="D778"/>
      <c r="E778"/>
      <c r="F778"/>
      <c r="G778"/>
      <c r="H778"/>
      <c r="I778"/>
      <c r="J778"/>
      <c r="K778"/>
      <c r="L778"/>
      <c r="M778"/>
    </row>
    <row r="779" spans="2:13" x14ac:dyDescent="0.2">
      <c r="B779"/>
      <c r="C779"/>
      <c r="D779"/>
      <c r="E779"/>
      <c r="F779"/>
      <c r="G779"/>
      <c r="H779"/>
      <c r="I779"/>
      <c r="J779"/>
      <c r="K779"/>
      <c r="L779"/>
      <c r="M779"/>
    </row>
    <row r="780" spans="2:13" x14ac:dyDescent="0.2">
      <c r="B780"/>
      <c r="C780"/>
      <c r="D780"/>
      <c r="E780"/>
      <c r="F780"/>
      <c r="G780"/>
      <c r="H780"/>
      <c r="I780"/>
      <c r="J780"/>
      <c r="K780"/>
      <c r="L780"/>
      <c r="M780"/>
    </row>
    <row r="781" spans="2:13" x14ac:dyDescent="0.2">
      <c r="B781"/>
      <c r="C781"/>
      <c r="D781"/>
      <c r="E781"/>
      <c r="F781"/>
      <c r="G781"/>
      <c r="H781"/>
      <c r="I781"/>
      <c r="J781"/>
      <c r="K781"/>
      <c r="L781"/>
      <c r="M781"/>
    </row>
    <row r="782" spans="2:13" x14ac:dyDescent="0.2">
      <c r="B782"/>
      <c r="C782"/>
      <c r="D782"/>
      <c r="E782"/>
      <c r="F782"/>
      <c r="G782"/>
      <c r="H782"/>
      <c r="I782"/>
      <c r="J782"/>
      <c r="K782"/>
      <c r="L782"/>
      <c r="M782"/>
    </row>
    <row r="783" spans="2:13" x14ac:dyDescent="0.2">
      <c r="B783"/>
      <c r="C783"/>
      <c r="D783"/>
      <c r="E783"/>
      <c r="F783"/>
      <c r="G783"/>
      <c r="H783"/>
      <c r="I783"/>
      <c r="J783"/>
      <c r="K783"/>
      <c r="L783"/>
      <c r="M783"/>
    </row>
    <row r="784" spans="2:13" x14ac:dyDescent="0.2">
      <c r="B784"/>
      <c r="C784"/>
      <c r="D784"/>
      <c r="E784"/>
      <c r="F784"/>
      <c r="G784"/>
      <c r="H784"/>
      <c r="I784"/>
      <c r="J784"/>
      <c r="K784"/>
      <c r="L784"/>
      <c r="M784"/>
    </row>
    <row r="785" spans="2:13" x14ac:dyDescent="0.2">
      <c r="B785"/>
      <c r="C785"/>
      <c r="D785"/>
      <c r="E785"/>
      <c r="F785"/>
      <c r="G785"/>
      <c r="H785"/>
      <c r="I785"/>
      <c r="J785"/>
      <c r="K785"/>
      <c r="L785"/>
      <c r="M785"/>
    </row>
    <row r="786" spans="2:13" x14ac:dyDescent="0.2">
      <c r="B786"/>
      <c r="C786"/>
      <c r="D786"/>
      <c r="E786"/>
      <c r="F786"/>
      <c r="G786"/>
      <c r="H786"/>
      <c r="I786"/>
      <c r="J786"/>
      <c r="K786"/>
      <c r="L786"/>
      <c r="M786"/>
    </row>
    <row r="787" spans="2:13" x14ac:dyDescent="0.2">
      <c r="B787"/>
      <c r="C787"/>
      <c r="D787"/>
      <c r="E787"/>
      <c r="F787"/>
      <c r="G787"/>
      <c r="H787"/>
      <c r="I787"/>
      <c r="J787"/>
      <c r="K787"/>
      <c r="L787"/>
      <c r="M787"/>
    </row>
    <row r="788" spans="2:13" x14ac:dyDescent="0.2">
      <c r="B788"/>
      <c r="C788"/>
      <c r="D788"/>
      <c r="E788"/>
      <c r="F788"/>
      <c r="G788"/>
      <c r="H788"/>
      <c r="I788"/>
      <c r="J788"/>
      <c r="K788"/>
      <c r="L788"/>
      <c r="M788"/>
    </row>
    <row r="789" spans="2:13" x14ac:dyDescent="0.2">
      <c r="B789"/>
      <c r="C789"/>
      <c r="D789"/>
      <c r="E789"/>
      <c r="F789"/>
      <c r="G789"/>
      <c r="H789"/>
      <c r="I789"/>
      <c r="J789"/>
      <c r="K789"/>
      <c r="L789"/>
      <c r="M789"/>
    </row>
    <row r="790" spans="2:13" x14ac:dyDescent="0.2">
      <c r="B790"/>
      <c r="C790"/>
      <c r="D790"/>
      <c r="E790"/>
      <c r="F790"/>
      <c r="G790"/>
      <c r="H790"/>
      <c r="I790"/>
      <c r="J790"/>
      <c r="K790"/>
      <c r="L790"/>
      <c r="M790"/>
    </row>
    <row r="791" spans="2:13" x14ac:dyDescent="0.2">
      <c r="B791"/>
      <c r="C791"/>
      <c r="D791"/>
      <c r="E791"/>
      <c r="F791"/>
      <c r="G791"/>
      <c r="H791"/>
      <c r="I791"/>
      <c r="J791"/>
      <c r="K791"/>
      <c r="L791"/>
      <c r="M791"/>
    </row>
    <row r="792" spans="2:13" x14ac:dyDescent="0.2">
      <c r="B792"/>
      <c r="C792"/>
      <c r="D792"/>
      <c r="E792"/>
      <c r="F792"/>
      <c r="G792"/>
      <c r="H792"/>
      <c r="I792"/>
      <c r="J792"/>
      <c r="K792"/>
      <c r="L792"/>
      <c r="M792"/>
    </row>
    <row r="793" spans="2:13" x14ac:dyDescent="0.2">
      <c r="B793"/>
      <c r="C793"/>
      <c r="D793"/>
      <c r="E793"/>
      <c r="F793"/>
      <c r="G793"/>
      <c r="H793"/>
      <c r="I793"/>
      <c r="J793"/>
      <c r="K793"/>
      <c r="L793"/>
      <c r="M793"/>
    </row>
    <row r="794" spans="2:13" x14ac:dyDescent="0.2">
      <c r="B794"/>
      <c r="C794"/>
      <c r="D794"/>
      <c r="E794"/>
      <c r="F794"/>
      <c r="G794"/>
      <c r="H794"/>
      <c r="I794"/>
      <c r="J794"/>
      <c r="K794"/>
      <c r="L794"/>
      <c r="M794"/>
    </row>
    <row r="795" spans="2:13" x14ac:dyDescent="0.2">
      <c r="B795"/>
      <c r="C795"/>
      <c r="D795"/>
      <c r="E795"/>
      <c r="F795"/>
      <c r="G795"/>
      <c r="H795"/>
      <c r="I795"/>
      <c r="J795"/>
      <c r="K795"/>
      <c r="L795"/>
      <c r="M795"/>
    </row>
    <row r="796" spans="2:13" x14ac:dyDescent="0.2">
      <c r="B796"/>
      <c r="C796"/>
      <c r="D796"/>
      <c r="E796"/>
      <c r="F796"/>
      <c r="G796"/>
      <c r="H796"/>
      <c r="I796"/>
      <c r="J796"/>
      <c r="K796"/>
      <c r="L796"/>
      <c r="M796"/>
    </row>
    <row r="797" spans="2:13" x14ac:dyDescent="0.2">
      <c r="B797"/>
      <c r="C797"/>
      <c r="D797"/>
      <c r="E797"/>
      <c r="F797"/>
      <c r="G797"/>
      <c r="H797"/>
      <c r="I797"/>
      <c r="J797"/>
      <c r="K797"/>
      <c r="L797"/>
      <c r="M797"/>
    </row>
    <row r="798" spans="2:13" x14ac:dyDescent="0.2">
      <c r="B798"/>
      <c r="C798"/>
      <c r="D798"/>
      <c r="E798"/>
      <c r="F798"/>
      <c r="G798"/>
      <c r="H798"/>
      <c r="I798"/>
      <c r="J798"/>
      <c r="K798"/>
      <c r="L798"/>
      <c r="M798"/>
    </row>
    <row r="799" spans="2:13" x14ac:dyDescent="0.2">
      <c r="B799"/>
      <c r="C799"/>
      <c r="D799"/>
      <c r="E799"/>
      <c r="F799"/>
      <c r="G799"/>
      <c r="H799"/>
      <c r="I799"/>
      <c r="J799"/>
      <c r="K799"/>
      <c r="L799"/>
      <c r="M799"/>
    </row>
    <row r="800" spans="2:13" x14ac:dyDescent="0.2">
      <c r="B800"/>
      <c r="C800"/>
      <c r="D800"/>
      <c r="E800"/>
      <c r="F800"/>
      <c r="G800"/>
      <c r="H800"/>
      <c r="I800"/>
      <c r="J800"/>
      <c r="K800"/>
      <c r="L800"/>
      <c r="M800"/>
    </row>
    <row r="801" spans="2:13" x14ac:dyDescent="0.2">
      <c r="B801"/>
      <c r="C801"/>
      <c r="D801"/>
      <c r="E801"/>
      <c r="F801"/>
      <c r="G801"/>
      <c r="H801"/>
      <c r="I801"/>
      <c r="J801"/>
      <c r="K801"/>
      <c r="L801"/>
      <c r="M801"/>
    </row>
    <row r="802" spans="2:13" x14ac:dyDescent="0.2">
      <c r="B802"/>
      <c r="C802"/>
      <c r="D802"/>
      <c r="E802"/>
      <c r="F802"/>
      <c r="G802"/>
      <c r="H802"/>
      <c r="I802"/>
      <c r="J802"/>
      <c r="K802"/>
      <c r="L802"/>
      <c r="M802"/>
    </row>
    <row r="803" spans="2:13" x14ac:dyDescent="0.2">
      <c r="B803"/>
      <c r="C803"/>
      <c r="D803"/>
      <c r="E803"/>
      <c r="F803"/>
      <c r="G803"/>
      <c r="H803"/>
      <c r="I803"/>
      <c r="J803"/>
      <c r="K803"/>
      <c r="L803"/>
      <c r="M803"/>
    </row>
    <row r="804" spans="2:13" x14ac:dyDescent="0.2">
      <c r="B804"/>
      <c r="C804"/>
      <c r="D804"/>
      <c r="E804"/>
      <c r="F804"/>
      <c r="G804"/>
      <c r="H804"/>
      <c r="I804"/>
      <c r="J804"/>
      <c r="K804"/>
      <c r="L804"/>
      <c r="M804"/>
    </row>
    <row r="805" spans="2:13" x14ac:dyDescent="0.2">
      <c r="B805"/>
      <c r="C805"/>
      <c r="D805"/>
      <c r="E805"/>
      <c r="F805"/>
      <c r="G805"/>
      <c r="H805"/>
      <c r="I805"/>
      <c r="J805"/>
      <c r="K805"/>
      <c r="L805"/>
      <c r="M805"/>
    </row>
    <row r="806" spans="2:13" x14ac:dyDescent="0.2">
      <c r="B806"/>
      <c r="C806"/>
      <c r="D806"/>
      <c r="E806"/>
      <c r="F806"/>
      <c r="G806"/>
      <c r="H806"/>
      <c r="I806"/>
      <c r="J806"/>
      <c r="K806"/>
      <c r="L806"/>
      <c r="M806"/>
    </row>
    <row r="807" spans="2:13" x14ac:dyDescent="0.2">
      <c r="B807"/>
      <c r="C807"/>
      <c r="D807"/>
      <c r="E807"/>
      <c r="F807"/>
      <c r="G807"/>
      <c r="H807"/>
      <c r="I807"/>
      <c r="J807"/>
      <c r="K807"/>
      <c r="L807"/>
      <c r="M807"/>
    </row>
    <row r="808" spans="2:13" x14ac:dyDescent="0.2">
      <c r="B808"/>
      <c r="C808"/>
      <c r="D808"/>
      <c r="E808"/>
      <c r="F808"/>
      <c r="G808"/>
      <c r="H808"/>
      <c r="I808"/>
      <c r="J808"/>
      <c r="K808"/>
      <c r="L808"/>
      <c r="M808"/>
    </row>
    <row r="809" spans="2:13" x14ac:dyDescent="0.2">
      <c r="B809"/>
      <c r="C809"/>
      <c r="D809"/>
      <c r="E809"/>
      <c r="F809"/>
      <c r="G809"/>
      <c r="H809"/>
      <c r="I809"/>
      <c r="J809"/>
      <c r="K809"/>
      <c r="L809"/>
      <c r="M809"/>
    </row>
    <row r="810" spans="2:13" x14ac:dyDescent="0.2">
      <c r="B810"/>
      <c r="C810"/>
      <c r="D810"/>
      <c r="E810"/>
      <c r="F810"/>
      <c r="G810"/>
      <c r="H810"/>
      <c r="I810"/>
      <c r="J810"/>
      <c r="K810"/>
      <c r="L810"/>
      <c r="M810"/>
    </row>
    <row r="811" spans="2:13" x14ac:dyDescent="0.2">
      <c r="B811"/>
      <c r="C811"/>
      <c r="D811"/>
      <c r="E811"/>
      <c r="F811"/>
      <c r="G811"/>
      <c r="H811"/>
      <c r="I811"/>
      <c r="J811"/>
      <c r="K811"/>
      <c r="L811"/>
      <c r="M811"/>
    </row>
    <row r="812" spans="2:13" x14ac:dyDescent="0.2">
      <c r="B812"/>
      <c r="C812"/>
      <c r="D812"/>
      <c r="E812"/>
      <c r="F812"/>
      <c r="G812"/>
      <c r="H812"/>
      <c r="I812"/>
      <c r="J812"/>
      <c r="K812"/>
      <c r="L812"/>
      <c r="M812"/>
    </row>
    <row r="813" spans="2:13" x14ac:dyDescent="0.2">
      <c r="B813"/>
      <c r="C813"/>
      <c r="D813"/>
      <c r="E813"/>
      <c r="F813"/>
      <c r="G813"/>
      <c r="H813"/>
      <c r="I813"/>
      <c r="J813"/>
      <c r="K813"/>
      <c r="L813"/>
      <c r="M813"/>
    </row>
    <row r="814" spans="2:13" x14ac:dyDescent="0.2">
      <c r="B814"/>
      <c r="C814"/>
      <c r="D814"/>
      <c r="E814"/>
      <c r="F814"/>
      <c r="G814"/>
      <c r="H814"/>
      <c r="I814"/>
      <c r="J814"/>
      <c r="K814"/>
      <c r="L814"/>
      <c r="M814"/>
    </row>
    <row r="815" spans="2:13" x14ac:dyDescent="0.2">
      <c r="B815"/>
      <c r="C815"/>
      <c r="D815"/>
      <c r="E815"/>
      <c r="F815"/>
      <c r="G815"/>
      <c r="H815"/>
      <c r="I815"/>
      <c r="J815"/>
      <c r="K815"/>
      <c r="L815"/>
      <c r="M815"/>
    </row>
    <row r="816" spans="2:13" x14ac:dyDescent="0.2">
      <c r="B816"/>
      <c r="C816"/>
      <c r="D816"/>
      <c r="E816"/>
      <c r="F816"/>
      <c r="G816"/>
      <c r="H816"/>
      <c r="I816"/>
      <c r="J816"/>
      <c r="K816"/>
      <c r="L816"/>
      <c r="M816"/>
    </row>
    <row r="817" spans="2:13" x14ac:dyDescent="0.2">
      <c r="B817"/>
      <c r="C817"/>
      <c r="D817"/>
      <c r="E817"/>
      <c r="F817"/>
      <c r="G817"/>
      <c r="H817"/>
      <c r="I817"/>
      <c r="J817"/>
      <c r="K817"/>
      <c r="L817"/>
      <c r="M817"/>
    </row>
    <row r="818" spans="2:13" x14ac:dyDescent="0.2">
      <c r="B818"/>
      <c r="C818"/>
      <c r="D818"/>
      <c r="E818"/>
      <c r="F818"/>
      <c r="G818"/>
      <c r="H818"/>
      <c r="I818"/>
      <c r="J818"/>
      <c r="K818"/>
      <c r="L818"/>
      <c r="M818"/>
    </row>
    <row r="819" spans="2:13" x14ac:dyDescent="0.2">
      <c r="B819"/>
      <c r="C819"/>
      <c r="D819"/>
      <c r="E819"/>
      <c r="F819"/>
      <c r="G819"/>
      <c r="H819"/>
      <c r="I819"/>
      <c r="J819"/>
      <c r="K819"/>
      <c r="L819"/>
      <c r="M819"/>
    </row>
    <row r="820" spans="2:13" x14ac:dyDescent="0.2">
      <c r="B820"/>
      <c r="C820"/>
      <c r="D820"/>
      <c r="E820"/>
      <c r="F820"/>
      <c r="G820"/>
      <c r="H820"/>
      <c r="I820"/>
      <c r="J820"/>
      <c r="K820"/>
      <c r="L820"/>
      <c r="M820"/>
    </row>
    <row r="821" spans="2:13" x14ac:dyDescent="0.2">
      <c r="B821"/>
      <c r="C821"/>
      <c r="D821"/>
      <c r="E821"/>
      <c r="F821"/>
      <c r="G821"/>
      <c r="H821"/>
      <c r="I821"/>
      <c r="J821"/>
      <c r="K821"/>
      <c r="L821"/>
      <c r="M821"/>
    </row>
    <row r="822" spans="2:13" x14ac:dyDescent="0.2">
      <c r="B822"/>
      <c r="C822"/>
      <c r="D822"/>
      <c r="E822"/>
      <c r="F822"/>
      <c r="G822"/>
      <c r="H822"/>
      <c r="I822"/>
      <c r="J822"/>
      <c r="K822"/>
      <c r="L822"/>
      <c r="M822"/>
    </row>
    <row r="823" spans="2:13" x14ac:dyDescent="0.2">
      <c r="B823"/>
      <c r="C823"/>
      <c r="D823"/>
      <c r="E823"/>
      <c r="F823"/>
      <c r="G823"/>
      <c r="H823"/>
      <c r="I823"/>
      <c r="J823"/>
      <c r="K823"/>
      <c r="L823"/>
      <c r="M823"/>
    </row>
    <row r="824" spans="2:13" x14ac:dyDescent="0.2">
      <c r="B824"/>
      <c r="C824"/>
      <c r="D824"/>
      <c r="E824"/>
      <c r="F824"/>
      <c r="G824"/>
      <c r="H824"/>
      <c r="I824"/>
      <c r="J824"/>
      <c r="K824"/>
      <c r="L824"/>
      <c r="M824"/>
    </row>
    <row r="825" spans="2:13" x14ac:dyDescent="0.2">
      <c r="B825"/>
      <c r="C825"/>
      <c r="D825"/>
      <c r="E825"/>
      <c r="F825"/>
      <c r="G825"/>
      <c r="H825"/>
      <c r="I825"/>
      <c r="J825"/>
      <c r="K825"/>
      <c r="L825"/>
      <c r="M825"/>
    </row>
    <row r="826" spans="2:13" x14ac:dyDescent="0.2">
      <c r="B826"/>
      <c r="C826"/>
      <c r="D826"/>
      <c r="E826"/>
      <c r="F826"/>
      <c r="G826"/>
      <c r="H826"/>
      <c r="I826"/>
      <c r="J826"/>
      <c r="K826"/>
      <c r="L826"/>
      <c r="M826"/>
    </row>
    <row r="827" spans="2:13" x14ac:dyDescent="0.2">
      <c r="B827"/>
      <c r="C827"/>
      <c r="D827"/>
      <c r="E827"/>
      <c r="F827"/>
      <c r="G827"/>
      <c r="H827"/>
      <c r="I827"/>
      <c r="J827"/>
      <c r="K827"/>
      <c r="L827"/>
      <c r="M827"/>
    </row>
    <row r="828" spans="2:13" x14ac:dyDescent="0.2">
      <c r="B828"/>
      <c r="C828"/>
      <c r="D828"/>
      <c r="E828"/>
      <c r="F828"/>
      <c r="G828"/>
      <c r="H828"/>
      <c r="I828"/>
      <c r="J828"/>
      <c r="K828"/>
      <c r="L828"/>
      <c r="M828"/>
    </row>
    <row r="829" spans="2:13" x14ac:dyDescent="0.2">
      <c r="B829"/>
      <c r="C829"/>
      <c r="D829"/>
      <c r="E829"/>
      <c r="F829"/>
      <c r="G829"/>
      <c r="H829"/>
      <c r="I829"/>
      <c r="J829"/>
      <c r="K829"/>
      <c r="L829"/>
      <c r="M829"/>
    </row>
    <row r="830" spans="2:13" x14ac:dyDescent="0.2">
      <c r="B830"/>
      <c r="C830"/>
      <c r="D830"/>
      <c r="E830"/>
      <c r="F830"/>
      <c r="G830"/>
      <c r="H830"/>
      <c r="I830"/>
      <c r="J830"/>
      <c r="K830"/>
      <c r="L830"/>
      <c r="M830"/>
    </row>
    <row r="831" spans="2:13" x14ac:dyDescent="0.2">
      <c r="B831"/>
      <c r="C831"/>
      <c r="D831"/>
      <c r="E831"/>
      <c r="F831"/>
      <c r="G831"/>
      <c r="H831"/>
      <c r="I831"/>
      <c r="J831"/>
      <c r="K831"/>
      <c r="L831"/>
      <c r="M831"/>
    </row>
    <row r="832" spans="2:13" x14ac:dyDescent="0.2">
      <c r="B832"/>
      <c r="C832"/>
      <c r="D832"/>
      <c r="E832"/>
      <c r="F832"/>
      <c r="G832"/>
      <c r="H832"/>
      <c r="I832"/>
      <c r="J832"/>
      <c r="K832"/>
      <c r="L832"/>
      <c r="M832"/>
    </row>
    <row r="833" spans="2:13" x14ac:dyDescent="0.2">
      <c r="B833"/>
      <c r="C833"/>
      <c r="D833"/>
      <c r="E833"/>
      <c r="F833"/>
      <c r="G833"/>
      <c r="H833"/>
      <c r="I833"/>
      <c r="J833"/>
      <c r="K833"/>
      <c r="L833"/>
      <c r="M833"/>
    </row>
    <row r="834" spans="2:13" x14ac:dyDescent="0.2">
      <c r="B834"/>
      <c r="C834"/>
      <c r="D834"/>
      <c r="E834"/>
      <c r="F834"/>
      <c r="G834"/>
      <c r="H834"/>
      <c r="I834"/>
      <c r="J834"/>
      <c r="K834"/>
      <c r="L834"/>
      <c r="M834"/>
    </row>
    <row r="835" spans="2:13" x14ac:dyDescent="0.2">
      <c r="B835"/>
      <c r="C835"/>
      <c r="D835"/>
      <c r="E835"/>
      <c r="F835"/>
      <c r="G835"/>
      <c r="H835"/>
      <c r="I835"/>
      <c r="J835"/>
      <c r="K835"/>
      <c r="L835"/>
      <c r="M835"/>
    </row>
    <row r="836" spans="2:13" x14ac:dyDescent="0.2">
      <c r="B836"/>
      <c r="C836"/>
      <c r="D836"/>
      <c r="E836"/>
      <c r="F836"/>
      <c r="G836"/>
      <c r="H836"/>
      <c r="I836"/>
      <c r="J836"/>
      <c r="K836"/>
      <c r="L836"/>
      <c r="M836"/>
    </row>
    <row r="837" spans="2:13" x14ac:dyDescent="0.2">
      <c r="B837"/>
      <c r="C837"/>
      <c r="D837"/>
      <c r="E837"/>
      <c r="F837"/>
      <c r="G837"/>
      <c r="H837"/>
      <c r="I837"/>
      <c r="J837"/>
      <c r="K837"/>
      <c r="L837"/>
      <c r="M837"/>
    </row>
    <row r="838" spans="2:13" x14ac:dyDescent="0.2">
      <c r="B838"/>
      <c r="C838"/>
      <c r="D838"/>
      <c r="E838"/>
      <c r="F838"/>
      <c r="G838"/>
      <c r="H838"/>
      <c r="I838"/>
      <c r="J838"/>
      <c r="K838"/>
      <c r="L838"/>
      <c r="M838"/>
    </row>
    <row r="839" spans="2:13" x14ac:dyDescent="0.2">
      <c r="B839"/>
      <c r="C839"/>
      <c r="D839"/>
      <c r="E839"/>
      <c r="F839"/>
      <c r="G839"/>
      <c r="H839"/>
      <c r="I839"/>
      <c r="J839"/>
      <c r="K839"/>
      <c r="L839"/>
      <c r="M839"/>
    </row>
    <row r="840" spans="2:13" x14ac:dyDescent="0.2">
      <c r="B840"/>
      <c r="C840"/>
      <c r="D840"/>
      <c r="E840"/>
      <c r="F840"/>
      <c r="G840"/>
      <c r="H840"/>
      <c r="I840"/>
      <c r="J840"/>
      <c r="K840"/>
      <c r="L840"/>
      <c r="M840"/>
    </row>
    <row r="841" spans="2:13" x14ac:dyDescent="0.2">
      <c r="B841"/>
      <c r="C841"/>
      <c r="D841"/>
      <c r="E841"/>
      <c r="F841"/>
      <c r="G841"/>
      <c r="H841"/>
      <c r="I841"/>
      <c r="J841"/>
      <c r="K841"/>
      <c r="L841"/>
      <c r="M841"/>
    </row>
    <row r="842" spans="2:13" x14ac:dyDescent="0.2">
      <c r="B842"/>
      <c r="C842"/>
      <c r="D842"/>
      <c r="E842"/>
      <c r="F842"/>
      <c r="G842"/>
      <c r="H842"/>
      <c r="I842"/>
      <c r="J842"/>
      <c r="K842"/>
      <c r="L842"/>
      <c r="M842"/>
    </row>
    <row r="843" spans="2:13" x14ac:dyDescent="0.2">
      <c r="B843"/>
      <c r="C843"/>
      <c r="D843"/>
      <c r="E843"/>
      <c r="F843"/>
      <c r="G843"/>
      <c r="H843"/>
      <c r="I843"/>
      <c r="J843"/>
      <c r="K843"/>
      <c r="L843"/>
      <c r="M843"/>
    </row>
    <row r="844" spans="2:13" x14ac:dyDescent="0.2">
      <c r="B844"/>
      <c r="C844"/>
      <c r="D844"/>
      <c r="E844"/>
      <c r="F844"/>
      <c r="G844"/>
      <c r="H844"/>
      <c r="I844"/>
      <c r="J844"/>
      <c r="K844"/>
      <c r="L844"/>
      <c r="M844"/>
    </row>
    <row r="845" spans="2:13" x14ac:dyDescent="0.2">
      <c r="B845"/>
      <c r="C845"/>
      <c r="D845"/>
      <c r="E845"/>
      <c r="F845"/>
      <c r="G845"/>
      <c r="H845"/>
      <c r="I845"/>
      <c r="J845"/>
      <c r="K845"/>
      <c r="L845"/>
      <c r="M845"/>
    </row>
    <row r="846" spans="2:13" x14ac:dyDescent="0.2">
      <c r="B846"/>
      <c r="C846"/>
      <c r="D846"/>
      <c r="E846"/>
      <c r="F846"/>
      <c r="G846"/>
      <c r="H846"/>
      <c r="I846"/>
      <c r="J846"/>
      <c r="K846"/>
      <c r="L846"/>
      <c r="M846"/>
    </row>
    <row r="847" spans="2:13" x14ac:dyDescent="0.2">
      <c r="B847"/>
      <c r="C847"/>
      <c r="D847"/>
      <c r="E847"/>
      <c r="F847"/>
      <c r="G847"/>
      <c r="H847"/>
      <c r="I847"/>
      <c r="J847"/>
      <c r="K847"/>
      <c r="L847"/>
      <c r="M847"/>
    </row>
    <row r="848" spans="2:13" x14ac:dyDescent="0.2">
      <c r="B848"/>
      <c r="C848"/>
      <c r="D848"/>
      <c r="E848"/>
      <c r="F848"/>
      <c r="G848"/>
      <c r="H848"/>
      <c r="I848"/>
      <c r="J848"/>
      <c r="K848"/>
      <c r="L848"/>
      <c r="M848"/>
    </row>
    <row r="849" spans="2:13" x14ac:dyDescent="0.2">
      <c r="B849"/>
      <c r="C849"/>
      <c r="D849"/>
      <c r="E849"/>
      <c r="F849"/>
      <c r="G849"/>
      <c r="H849"/>
      <c r="I849"/>
      <c r="J849"/>
      <c r="K849"/>
      <c r="L849"/>
      <c r="M849"/>
    </row>
    <row r="850" spans="2:13" x14ac:dyDescent="0.2">
      <c r="B850"/>
      <c r="C850"/>
      <c r="D850"/>
      <c r="E850"/>
      <c r="F850"/>
      <c r="G850"/>
      <c r="H850"/>
      <c r="I850"/>
      <c r="J850"/>
      <c r="K850"/>
      <c r="L850"/>
      <c r="M850"/>
    </row>
    <row r="851" spans="2:13" x14ac:dyDescent="0.2">
      <c r="B851"/>
      <c r="C851"/>
      <c r="D851"/>
      <c r="E851"/>
      <c r="F851"/>
      <c r="G851"/>
      <c r="H851"/>
      <c r="I851"/>
      <c r="J851"/>
      <c r="K851"/>
      <c r="L851"/>
      <c r="M851"/>
    </row>
    <row r="852" spans="2:13" x14ac:dyDescent="0.2">
      <c r="B852"/>
      <c r="C852"/>
      <c r="D852"/>
      <c r="E852"/>
      <c r="F852"/>
      <c r="G852"/>
      <c r="H852"/>
      <c r="I852"/>
      <c r="J852"/>
      <c r="K852"/>
      <c r="L852"/>
      <c r="M852"/>
    </row>
    <row r="853" spans="2:13" x14ac:dyDescent="0.2">
      <c r="B853"/>
      <c r="C853"/>
      <c r="D853"/>
      <c r="E853"/>
      <c r="F853"/>
      <c r="G853"/>
      <c r="H853"/>
      <c r="I853"/>
      <c r="J853"/>
      <c r="K853"/>
      <c r="L853"/>
      <c r="M853"/>
    </row>
    <row r="854" spans="2:13" x14ac:dyDescent="0.2">
      <c r="B854"/>
      <c r="C854"/>
      <c r="D854"/>
      <c r="E854"/>
      <c r="F854"/>
      <c r="G854"/>
      <c r="H854"/>
      <c r="I854"/>
      <c r="J854"/>
      <c r="K854"/>
      <c r="L854"/>
      <c r="M854"/>
    </row>
    <row r="855" spans="2:13" x14ac:dyDescent="0.2">
      <c r="B855"/>
      <c r="C855"/>
      <c r="D855"/>
      <c r="E855"/>
      <c r="F855"/>
      <c r="G855"/>
      <c r="H855"/>
      <c r="I855"/>
      <c r="J855"/>
      <c r="K855"/>
      <c r="L855"/>
      <c r="M855"/>
    </row>
    <row r="856" spans="2:13" x14ac:dyDescent="0.2">
      <c r="B856"/>
      <c r="C856"/>
      <c r="D856"/>
      <c r="E856"/>
      <c r="F856"/>
      <c r="G856"/>
      <c r="H856"/>
      <c r="I856"/>
      <c r="J856"/>
      <c r="K856"/>
      <c r="L856"/>
      <c r="M856"/>
    </row>
    <row r="857" spans="2:13" x14ac:dyDescent="0.2">
      <c r="B857"/>
      <c r="C857"/>
      <c r="D857"/>
      <c r="E857"/>
      <c r="F857"/>
      <c r="G857"/>
      <c r="H857"/>
      <c r="I857"/>
      <c r="J857"/>
      <c r="K857"/>
      <c r="L857"/>
      <c r="M857"/>
    </row>
    <row r="858" spans="2:13" x14ac:dyDescent="0.2">
      <c r="B858"/>
      <c r="C858"/>
      <c r="D858"/>
      <c r="E858"/>
      <c r="F858"/>
      <c r="G858"/>
      <c r="H858"/>
      <c r="I858"/>
      <c r="J858"/>
      <c r="K858"/>
      <c r="L858"/>
      <c r="M858"/>
    </row>
    <row r="859" spans="2:13" x14ac:dyDescent="0.2">
      <c r="B859"/>
      <c r="C859"/>
      <c r="D859"/>
      <c r="E859"/>
      <c r="F859"/>
      <c r="G859"/>
      <c r="H859"/>
      <c r="I859"/>
      <c r="J859"/>
      <c r="K859"/>
      <c r="L859"/>
      <c r="M859"/>
    </row>
    <row r="860" spans="2:13" x14ac:dyDescent="0.2">
      <c r="B860"/>
      <c r="C860"/>
      <c r="D860"/>
      <c r="E860"/>
      <c r="F860"/>
      <c r="G860"/>
      <c r="H860"/>
      <c r="I860"/>
      <c r="J860"/>
      <c r="K860"/>
      <c r="L860"/>
      <c r="M860"/>
    </row>
    <row r="861" spans="2:13" x14ac:dyDescent="0.2">
      <c r="B861"/>
      <c r="C861"/>
      <c r="D861"/>
      <c r="E861"/>
      <c r="F861"/>
      <c r="G861"/>
      <c r="H861"/>
      <c r="I861"/>
      <c r="J861"/>
      <c r="K861"/>
      <c r="L861"/>
      <c r="M861"/>
    </row>
    <row r="862" spans="2:13" x14ac:dyDescent="0.2">
      <c r="B862"/>
      <c r="C862"/>
      <c r="D862"/>
      <c r="E862"/>
      <c r="F862"/>
      <c r="G862"/>
      <c r="H862"/>
      <c r="I862"/>
      <c r="J862"/>
      <c r="K862"/>
      <c r="L862"/>
      <c r="M862"/>
    </row>
    <row r="863" spans="2:13" x14ac:dyDescent="0.2">
      <c r="B863"/>
      <c r="C863"/>
      <c r="D863"/>
      <c r="E863"/>
      <c r="F863"/>
      <c r="G863"/>
      <c r="H863"/>
      <c r="I863"/>
      <c r="J863"/>
      <c r="K863"/>
      <c r="L863"/>
      <c r="M863"/>
    </row>
    <row r="864" spans="2:13" x14ac:dyDescent="0.2">
      <c r="B864"/>
      <c r="C864"/>
      <c r="D864"/>
      <c r="E864"/>
      <c r="F864"/>
      <c r="G864"/>
      <c r="H864"/>
      <c r="I864"/>
      <c r="J864"/>
      <c r="K864"/>
      <c r="L864"/>
      <c r="M864"/>
    </row>
    <row r="865" spans="2:13" x14ac:dyDescent="0.2">
      <c r="B865"/>
      <c r="C865"/>
      <c r="D865"/>
      <c r="E865"/>
      <c r="F865"/>
      <c r="G865"/>
      <c r="H865"/>
      <c r="I865"/>
      <c r="J865"/>
      <c r="K865"/>
      <c r="L865"/>
      <c r="M865"/>
    </row>
    <row r="866" spans="2:13" x14ac:dyDescent="0.2">
      <c r="B866"/>
      <c r="C866"/>
      <c r="D866"/>
      <c r="E866"/>
      <c r="F866"/>
      <c r="G866"/>
      <c r="H866"/>
      <c r="I866"/>
      <c r="J866"/>
      <c r="K866"/>
      <c r="L866"/>
      <c r="M866"/>
    </row>
    <row r="867" spans="2:13" x14ac:dyDescent="0.2">
      <c r="B867"/>
      <c r="C867"/>
      <c r="D867"/>
      <c r="E867"/>
      <c r="F867"/>
      <c r="G867"/>
      <c r="H867"/>
      <c r="I867"/>
      <c r="J867"/>
      <c r="K867"/>
      <c r="L867"/>
      <c r="M867"/>
    </row>
    <row r="868" spans="2:13" x14ac:dyDescent="0.2">
      <c r="B868"/>
      <c r="C868"/>
      <c r="D868"/>
      <c r="E868"/>
      <c r="F868"/>
      <c r="G868"/>
      <c r="H868"/>
      <c r="I868"/>
      <c r="J868"/>
      <c r="K868"/>
      <c r="L868"/>
      <c r="M868"/>
    </row>
    <row r="869" spans="2:13" x14ac:dyDescent="0.2">
      <c r="B869"/>
      <c r="C869"/>
      <c r="D869"/>
      <c r="E869"/>
      <c r="F869"/>
      <c r="G869"/>
      <c r="H869"/>
      <c r="I869"/>
      <c r="J869"/>
      <c r="K869"/>
      <c r="L869"/>
      <c r="M869"/>
    </row>
    <row r="870" spans="2:13" x14ac:dyDescent="0.2">
      <c r="B870"/>
      <c r="C870"/>
      <c r="D870"/>
      <c r="E870"/>
      <c r="F870"/>
      <c r="G870"/>
      <c r="H870"/>
      <c r="I870"/>
      <c r="J870"/>
      <c r="K870"/>
      <c r="L870"/>
      <c r="M870"/>
    </row>
    <row r="871" spans="2:13" x14ac:dyDescent="0.2">
      <c r="B871"/>
      <c r="C871"/>
      <c r="D871"/>
      <c r="E871"/>
      <c r="F871"/>
      <c r="G871"/>
      <c r="H871"/>
      <c r="I871"/>
      <c r="J871"/>
      <c r="K871"/>
      <c r="L871"/>
      <c r="M871"/>
    </row>
    <row r="872" spans="2:13" x14ac:dyDescent="0.2">
      <c r="B872"/>
      <c r="C872"/>
      <c r="D872"/>
      <c r="E872"/>
      <c r="F872"/>
      <c r="G872"/>
      <c r="H872"/>
      <c r="I872"/>
      <c r="J872"/>
      <c r="K872"/>
      <c r="L872"/>
      <c r="M872"/>
    </row>
    <row r="873" spans="2:13" x14ac:dyDescent="0.2">
      <c r="B873"/>
      <c r="C873"/>
      <c r="D873"/>
      <c r="E873"/>
      <c r="F873"/>
      <c r="G873"/>
      <c r="H873"/>
      <c r="I873"/>
      <c r="J873"/>
      <c r="K873"/>
      <c r="L873"/>
      <c r="M873"/>
    </row>
    <row r="874" spans="2:13" x14ac:dyDescent="0.2">
      <c r="B874"/>
      <c r="C874"/>
      <c r="D874"/>
      <c r="E874"/>
      <c r="F874"/>
      <c r="G874"/>
      <c r="H874"/>
      <c r="I874"/>
      <c r="J874"/>
      <c r="K874"/>
      <c r="L874"/>
      <c r="M874"/>
    </row>
    <row r="875" spans="2:13" x14ac:dyDescent="0.2">
      <c r="B875"/>
      <c r="C875"/>
      <c r="D875"/>
      <c r="E875"/>
      <c r="F875"/>
      <c r="G875"/>
      <c r="H875"/>
      <c r="I875"/>
      <c r="J875"/>
      <c r="K875"/>
      <c r="L875"/>
      <c r="M875"/>
    </row>
    <row r="876" spans="2:13" x14ac:dyDescent="0.2">
      <c r="B876"/>
      <c r="C876"/>
      <c r="D876"/>
      <c r="E876"/>
      <c r="F876"/>
      <c r="G876"/>
      <c r="H876"/>
      <c r="I876"/>
      <c r="J876"/>
      <c r="K876"/>
      <c r="L876"/>
      <c r="M876"/>
    </row>
    <row r="877" spans="2:13" x14ac:dyDescent="0.2">
      <c r="B877"/>
      <c r="C877"/>
      <c r="D877"/>
      <c r="E877"/>
      <c r="F877"/>
      <c r="G877"/>
      <c r="H877"/>
      <c r="I877"/>
      <c r="J877"/>
      <c r="K877"/>
      <c r="L877"/>
      <c r="M877"/>
    </row>
    <row r="878" spans="2:13" x14ac:dyDescent="0.2">
      <c r="B878"/>
      <c r="C878"/>
      <c r="D878"/>
      <c r="E878"/>
      <c r="F878"/>
      <c r="G878"/>
      <c r="H878"/>
      <c r="I878"/>
      <c r="J878"/>
      <c r="K878"/>
      <c r="L878"/>
      <c r="M878"/>
    </row>
    <row r="879" spans="2:13" x14ac:dyDescent="0.2">
      <c r="B879"/>
      <c r="C879"/>
      <c r="D879"/>
      <c r="E879"/>
      <c r="F879"/>
      <c r="G879"/>
      <c r="H879"/>
      <c r="I879"/>
      <c r="J879"/>
      <c r="K879"/>
      <c r="L879"/>
      <c r="M879"/>
    </row>
    <row r="880" spans="2:13" x14ac:dyDescent="0.2">
      <c r="B880"/>
      <c r="C880"/>
      <c r="D880"/>
      <c r="E880"/>
      <c r="F880"/>
      <c r="G880"/>
      <c r="H880"/>
      <c r="I880"/>
      <c r="J880"/>
      <c r="K880"/>
      <c r="L880"/>
      <c r="M880"/>
    </row>
    <row r="881" spans="2:13" x14ac:dyDescent="0.2">
      <c r="B881"/>
      <c r="C881"/>
      <c r="D881"/>
      <c r="E881"/>
      <c r="F881"/>
      <c r="G881"/>
      <c r="H881"/>
      <c r="I881"/>
      <c r="J881"/>
      <c r="K881"/>
      <c r="L881"/>
      <c r="M881"/>
    </row>
    <row r="882" spans="2:13" x14ac:dyDescent="0.2">
      <c r="B882"/>
      <c r="C882"/>
      <c r="D882"/>
      <c r="E882"/>
      <c r="F882"/>
      <c r="G882"/>
      <c r="H882"/>
      <c r="I882"/>
      <c r="J882"/>
      <c r="K882"/>
      <c r="L882"/>
      <c r="M882"/>
    </row>
    <row r="883" spans="2:13" x14ac:dyDescent="0.2">
      <c r="B883"/>
      <c r="C883"/>
      <c r="D883"/>
      <c r="E883"/>
      <c r="F883"/>
      <c r="G883"/>
      <c r="H883"/>
      <c r="I883"/>
      <c r="J883"/>
      <c r="K883"/>
      <c r="L883"/>
      <c r="M883"/>
    </row>
    <row r="884" spans="2:13" x14ac:dyDescent="0.2">
      <c r="B884"/>
      <c r="C884"/>
      <c r="D884"/>
      <c r="E884"/>
      <c r="F884"/>
      <c r="G884"/>
      <c r="H884"/>
      <c r="I884"/>
      <c r="J884"/>
      <c r="K884"/>
      <c r="L884"/>
      <c r="M884"/>
    </row>
    <row r="885" spans="2:13" x14ac:dyDescent="0.2">
      <c r="B885"/>
      <c r="C885"/>
      <c r="D885"/>
      <c r="E885"/>
      <c r="F885"/>
      <c r="G885"/>
      <c r="H885"/>
      <c r="I885"/>
      <c r="J885"/>
      <c r="K885"/>
      <c r="L885"/>
      <c r="M885"/>
    </row>
    <row r="886" spans="2:13" x14ac:dyDescent="0.2">
      <c r="B886"/>
      <c r="C886"/>
      <c r="D886"/>
      <c r="E886"/>
      <c r="F886"/>
      <c r="G886"/>
      <c r="H886"/>
      <c r="I886"/>
      <c r="J886"/>
      <c r="K886"/>
      <c r="L886"/>
      <c r="M886"/>
    </row>
    <row r="887" spans="2:13" x14ac:dyDescent="0.2">
      <c r="B887"/>
      <c r="C887"/>
      <c r="D887"/>
      <c r="E887"/>
      <c r="F887"/>
      <c r="G887"/>
      <c r="H887"/>
      <c r="I887"/>
      <c r="J887"/>
      <c r="K887"/>
      <c r="L887"/>
      <c r="M887"/>
    </row>
    <row r="888" spans="2:13" x14ac:dyDescent="0.2">
      <c r="B888"/>
      <c r="C888"/>
      <c r="D888"/>
      <c r="E888"/>
      <c r="F888"/>
      <c r="G888"/>
      <c r="H888"/>
      <c r="I888"/>
      <c r="J888"/>
      <c r="K888"/>
      <c r="L888"/>
      <c r="M888"/>
    </row>
    <row r="889" spans="2:13" x14ac:dyDescent="0.2">
      <c r="B889"/>
      <c r="C889"/>
      <c r="D889"/>
      <c r="E889"/>
      <c r="F889"/>
      <c r="G889"/>
      <c r="H889"/>
      <c r="I889"/>
      <c r="J889"/>
      <c r="K889"/>
      <c r="L889"/>
      <c r="M889"/>
    </row>
    <row r="890" spans="2:13" x14ac:dyDescent="0.2">
      <c r="B890"/>
      <c r="C890"/>
      <c r="D890"/>
      <c r="E890"/>
      <c r="F890"/>
      <c r="G890"/>
      <c r="H890"/>
      <c r="I890"/>
      <c r="J890"/>
      <c r="K890"/>
      <c r="L890"/>
      <c r="M890"/>
    </row>
    <row r="891" spans="2:13" x14ac:dyDescent="0.2">
      <c r="B891"/>
      <c r="C891"/>
      <c r="D891"/>
      <c r="E891"/>
      <c r="F891"/>
      <c r="G891"/>
      <c r="H891"/>
      <c r="I891"/>
      <c r="J891"/>
      <c r="K891"/>
      <c r="L891"/>
      <c r="M891"/>
    </row>
    <row r="892" spans="2:13" x14ac:dyDescent="0.2">
      <c r="B892"/>
      <c r="C892"/>
      <c r="D892"/>
      <c r="E892"/>
      <c r="F892"/>
      <c r="G892"/>
      <c r="H892"/>
      <c r="I892"/>
      <c r="J892"/>
      <c r="K892"/>
      <c r="L892"/>
      <c r="M892"/>
    </row>
    <row r="893" spans="2:13" x14ac:dyDescent="0.2">
      <c r="B893"/>
      <c r="C893"/>
      <c r="D893"/>
      <c r="E893"/>
      <c r="F893"/>
      <c r="G893"/>
      <c r="H893"/>
      <c r="I893"/>
      <c r="J893"/>
      <c r="K893"/>
      <c r="L893"/>
      <c r="M893"/>
    </row>
    <row r="894" spans="2:13" x14ac:dyDescent="0.2">
      <c r="B894"/>
      <c r="C894"/>
      <c r="D894"/>
      <c r="E894"/>
      <c r="F894"/>
      <c r="G894"/>
      <c r="H894"/>
      <c r="I894"/>
      <c r="J894"/>
      <c r="K894"/>
      <c r="L894"/>
      <c r="M894"/>
    </row>
    <row r="895" spans="2:13" x14ac:dyDescent="0.2">
      <c r="B895"/>
      <c r="C895"/>
      <c r="D895"/>
      <c r="E895"/>
      <c r="F895"/>
      <c r="G895"/>
      <c r="H895"/>
      <c r="I895"/>
      <c r="J895"/>
      <c r="K895"/>
      <c r="L895"/>
      <c r="M895"/>
    </row>
    <row r="896" spans="2:13" x14ac:dyDescent="0.2">
      <c r="B896"/>
      <c r="C896"/>
      <c r="D896"/>
      <c r="E896"/>
      <c r="F896"/>
      <c r="G896"/>
      <c r="H896"/>
      <c r="I896"/>
      <c r="J896"/>
      <c r="K896"/>
      <c r="L896"/>
      <c r="M896"/>
    </row>
    <row r="897" spans="2:13" x14ac:dyDescent="0.2">
      <c r="B897"/>
      <c r="C897"/>
      <c r="D897"/>
      <c r="E897"/>
      <c r="F897"/>
      <c r="G897"/>
      <c r="H897"/>
      <c r="I897"/>
      <c r="J897"/>
      <c r="K897"/>
      <c r="L897"/>
      <c r="M897"/>
    </row>
    <row r="898" spans="2:13" x14ac:dyDescent="0.2">
      <c r="B898"/>
      <c r="C898"/>
      <c r="D898"/>
      <c r="E898"/>
      <c r="F898"/>
      <c r="G898"/>
      <c r="H898"/>
      <c r="I898"/>
      <c r="J898"/>
      <c r="K898"/>
      <c r="L898"/>
      <c r="M898"/>
    </row>
    <row r="899" spans="2:13" x14ac:dyDescent="0.2">
      <c r="B899"/>
      <c r="C899"/>
      <c r="D899"/>
      <c r="E899"/>
      <c r="F899"/>
      <c r="G899"/>
      <c r="H899"/>
      <c r="I899"/>
      <c r="J899"/>
      <c r="K899"/>
      <c r="L899"/>
      <c r="M899"/>
    </row>
    <row r="900" spans="2:13" x14ac:dyDescent="0.2">
      <c r="B900"/>
      <c r="C900"/>
      <c r="D900"/>
      <c r="E900"/>
      <c r="F900"/>
      <c r="G900"/>
      <c r="H900"/>
      <c r="I900"/>
      <c r="J900"/>
      <c r="K900"/>
      <c r="L900"/>
      <c r="M900"/>
    </row>
    <row r="901" spans="2:13" x14ac:dyDescent="0.2">
      <c r="B901"/>
      <c r="C901"/>
      <c r="D901"/>
      <c r="E901"/>
      <c r="F901"/>
      <c r="G901"/>
      <c r="H901"/>
      <c r="I901"/>
      <c r="J901"/>
      <c r="K901"/>
      <c r="L901"/>
      <c r="M901"/>
    </row>
    <row r="902" spans="2:13" x14ac:dyDescent="0.2">
      <c r="B902"/>
      <c r="C902"/>
      <c r="D902"/>
      <c r="E902"/>
      <c r="F902"/>
      <c r="G902"/>
      <c r="H902"/>
      <c r="I902"/>
      <c r="J902"/>
      <c r="K902"/>
      <c r="L902"/>
      <c r="M902"/>
    </row>
    <row r="903" spans="2:13" x14ac:dyDescent="0.2">
      <c r="B903"/>
      <c r="C903"/>
      <c r="D903"/>
      <c r="E903"/>
      <c r="F903"/>
      <c r="G903"/>
      <c r="H903"/>
      <c r="I903"/>
      <c r="J903"/>
      <c r="K903"/>
      <c r="L903"/>
      <c r="M903"/>
    </row>
    <row r="904" spans="2:13" x14ac:dyDescent="0.2">
      <c r="B904"/>
      <c r="C904"/>
      <c r="D904"/>
      <c r="E904"/>
      <c r="F904"/>
      <c r="G904"/>
      <c r="H904"/>
      <c r="I904"/>
      <c r="J904"/>
      <c r="K904"/>
      <c r="L904"/>
      <c r="M904"/>
    </row>
    <row r="905" spans="2:13" x14ac:dyDescent="0.2">
      <c r="B905"/>
      <c r="C905"/>
      <c r="D905"/>
      <c r="E905"/>
      <c r="F905"/>
      <c r="G905"/>
      <c r="H905"/>
      <c r="I905"/>
      <c r="J905"/>
      <c r="K905"/>
      <c r="L905"/>
      <c r="M905"/>
    </row>
    <row r="906" spans="2:13" x14ac:dyDescent="0.2">
      <c r="B906"/>
      <c r="C906"/>
      <c r="D906"/>
      <c r="E906"/>
      <c r="F906"/>
      <c r="G906"/>
      <c r="H906"/>
      <c r="I906"/>
      <c r="J906"/>
      <c r="K906"/>
      <c r="L906"/>
      <c r="M906"/>
    </row>
    <row r="907" spans="2:13" x14ac:dyDescent="0.2">
      <c r="B907"/>
      <c r="C907"/>
      <c r="D907"/>
      <c r="E907"/>
      <c r="F907"/>
      <c r="G907"/>
      <c r="H907"/>
      <c r="I907"/>
      <c r="J907"/>
      <c r="K907"/>
      <c r="L907"/>
      <c r="M907"/>
    </row>
    <row r="908" spans="2:13" x14ac:dyDescent="0.2">
      <c r="B908"/>
      <c r="C908"/>
      <c r="D908"/>
      <c r="E908"/>
      <c r="F908"/>
      <c r="G908"/>
      <c r="H908"/>
      <c r="I908"/>
      <c r="J908"/>
      <c r="K908"/>
      <c r="L908"/>
      <c r="M908"/>
    </row>
    <row r="909" spans="2:13" x14ac:dyDescent="0.2">
      <c r="B909"/>
      <c r="C909"/>
      <c r="D909"/>
      <c r="E909"/>
      <c r="F909"/>
      <c r="G909"/>
      <c r="H909"/>
      <c r="I909"/>
      <c r="J909"/>
      <c r="K909"/>
      <c r="L909"/>
      <c r="M909"/>
    </row>
    <row r="910" spans="2:13" x14ac:dyDescent="0.2">
      <c r="B910"/>
      <c r="C910"/>
      <c r="D910"/>
      <c r="E910"/>
      <c r="F910"/>
      <c r="G910"/>
      <c r="H910"/>
      <c r="I910"/>
      <c r="J910"/>
      <c r="K910"/>
      <c r="L910"/>
      <c r="M910"/>
    </row>
    <row r="911" spans="2:13" x14ac:dyDescent="0.2">
      <c r="B911"/>
      <c r="C911"/>
      <c r="D911"/>
      <c r="E911"/>
      <c r="F911"/>
      <c r="G911"/>
      <c r="H911"/>
      <c r="I911"/>
      <c r="J911"/>
      <c r="K911"/>
      <c r="L911"/>
      <c r="M911"/>
    </row>
    <row r="912" spans="2:13" x14ac:dyDescent="0.2">
      <c r="B912"/>
      <c r="C912"/>
      <c r="D912"/>
      <c r="E912"/>
      <c r="F912"/>
      <c r="G912"/>
      <c r="H912"/>
      <c r="I912"/>
      <c r="J912"/>
      <c r="K912"/>
      <c r="L912"/>
      <c r="M912"/>
    </row>
    <row r="913" spans="2:13" x14ac:dyDescent="0.2">
      <c r="B913"/>
      <c r="C913"/>
      <c r="D913"/>
      <c r="E913"/>
      <c r="F913"/>
      <c r="G913"/>
      <c r="H913"/>
      <c r="I913"/>
      <c r="J913"/>
      <c r="K913"/>
      <c r="L913"/>
      <c r="M913"/>
    </row>
    <row r="914" spans="2:13" x14ac:dyDescent="0.2">
      <c r="B914"/>
      <c r="C914"/>
      <c r="D914"/>
      <c r="E914"/>
      <c r="F914"/>
      <c r="G914"/>
      <c r="H914"/>
      <c r="I914"/>
      <c r="J914"/>
      <c r="K914"/>
      <c r="L914"/>
      <c r="M914"/>
    </row>
    <row r="915" spans="2:13" x14ac:dyDescent="0.2">
      <c r="B915"/>
      <c r="C915"/>
      <c r="D915"/>
      <c r="E915"/>
      <c r="F915"/>
      <c r="G915"/>
      <c r="H915"/>
      <c r="I915"/>
      <c r="J915"/>
      <c r="K915"/>
      <c r="L915"/>
      <c r="M915"/>
    </row>
    <row r="916" spans="2:13" x14ac:dyDescent="0.2">
      <c r="B916"/>
      <c r="C916"/>
      <c r="D916"/>
      <c r="E916"/>
      <c r="F916"/>
      <c r="G916"/>
      <c r="H916"/>
      <c r="I916"/>
      <c r="J916"/>
      <c r="K916"/>
      <c r="L916"/>
      <c r="M916"/>
    </row>
    <row r="917" spans="2:13" x14ac:dyDescent="0.2">
      <c r="B917"/>
      <c r="C917"/>
      <c r="D917"/>
      <c r="E917"/>
      <c r="F917"/>
      <c r="G917"/>
      <c r="H917"/>
      <c r="I917"/>
      <c r="J917"/>
      <c r="K917"/>
      <c r="L917"/>
      <c r="M917"/>
    </row>
    <row r="918" spans="2:13" x14ac:dyDescent="0.2">
      <c r="B918"/>
      <c r="C918"/>
      <c r="D918"/>
      <c r="E918"/>
      <c r="F918"/>
      <c r="G918"/>
      <c r="H918"/>
      <c r="I918"/>
      <c r="J918"/>
      <c r="K918"/>
      <c r="L918"/>
      <c r="M918"/>
    </row>
    <row r="919" spans="2:13" x14ac:dyDescent="0.2">
      <c r="B919"/>
      <c r="C919"/>
      <c r="D919"/>
      <c r="E919"/>
      <c r="F919"/>
      <c r="G919"/>
      <c r="H919"/>
      <c r="I919"/>
      <c r="J919"/>
      <c r="K919"/>
      <c r="L919"/>
      <c r="M919"/>
    </row>
    <row r="920" spans="2:13" x14ac:dyDescent="0.2">
      <c r="B920"/>
      <c r="C920"/>
      <c r="D920"/>
      <c r="E920"/>
      <c r="F920"/>
      <c r="G920"/>
      <c r="H920"/>
      <c r="I920"/>
      <c r="J920"/>
      <c r="K920"/>
      <c r="L920"/>
      <c r="M920"/>
    </row>
    <row r="921" spans="2:13" x14ac:dyDescent="0.2">
      <c r="B921"/>
      <c r="C921"/>
      <c r="D921"/>
      <c r="E921"/>
      <c r="F921"/>
      <c r="G921"/>
      <c r="H921"/>
      <c r="I921"/>
      <c r="J921"/>
      <c r="K921"/>
      <c r="L921"/>
      <c r="M921"/>
    </row>
    <row r="922" spans="2:13" x14ac:dyDescent="0.2">
      <c r="B922"/>
      <c r="C922"/>
      <c r="D922"/>
      <c r="E922"/>
      <c r="F922"/>
      <c r="G922"/>
      <c r="H922"/>
      <c r="I922"/>
      <c r="J922"/>
      <c r="K922"/>
      <c r="L922"/>
      <c r="M922"/>
    </row>
    <row r="923" spans="2:13" x14ac:dyDescent="0.2">
      <c r="B923"/>
      <c r="C923"/>
      <c r="D923"/>
      <c r="E923"/>
      <c r="F923"/>
      <c r="G923"/>
      <c r="H923"/>
      <c r="I923"/>
      <c r="J923"/>
      <c r="K923"/>
      <c r="L923"/>
      <c r="M923"/>
    </row>
    <row r="924" spans="2:13" x14ac:dyDescent="0.2">
      <c r="B924"/>
      <c r="C924"/>
      <c r="D924"/>
      <c r="E924"/>
      <c r="F924"/>
      <c r="G924"/>
      <c r="H924"/>
      <c r="I924"/>
      <c r="J924"/>
      <c r="K924"/>
      <c r="L924"/>
      <c r="M924"/>
    </row>
    <row r="925" spans="2:13" x14ac:dyDescent="0.2">
      <c r="B925"/>
      <c r="C925"/>
      <c r="D925"/>
      <c r="E925"/>
      <c r="F925"/>
      <c r="G925"/>
      <c r="H925"/>
      <c r="I925"/>
      <c r="J925"/>
      <c r="K925"/>
      <c r="L925"/>
      <c r="M925"/>
    </row>
    <row r="926" spans="2:13" x14ac:dyDescent="0.2">
      <c r="B926"/>
      <c r="C926"/>
      <c r="D926"/>
      <c r="E926"/>
      <c r="F926"/>
      <c r="G926"/>
      <c r="H926"/>
      <c r="I926"/>
      <c r="J926"/>
      <c r="K926"/>
      <c r="L926"/>
      <c r="M926"/>
    </row>
    <row r="927" spans="2:13" x14ac:dyDescent="0.2">
      <c r="B927"/>
      <c r="C927"/>
      <c r="D927"/>
      <c r="E927"/>
      <c r="F927"/>
      <c r="G927"/>
      <c r="H927"/>
      <c r="I927"/>
      <c r="J927"/>
      <c r="K927"/>
      <c r="L927"/>
      <c r="M927"/>
    </row>
    <row r="928" spans="2:13" x14ac:dyDescent="0.2">
      <c r="B928"/>
      <c r="C928"/>
      <c r="D928"/>
      <c r="E928"/>
      <c r="F928"/>
      <c r="G928"/>
      <c r="H928"/>
      <c r="I928"/>
      <c r="J928"/>
      <c r="K928"/>
      <c r="L928"/>
      <c r="M928"/>
    </row>
    <row r="929" spans="2:13" x14ac:dyDescent="0.2">
      <c r="B929"/>
      <c r="C929"/>
      <c r="D929"/>
      <c r="E929"/>
      <c r="F929"/>
      <c r="G929"/>
      <c r="H929"/>
      <c r="I929"/>
      <c r="J929"/>
      <c r="K929"/>
      <c r="L929"/>
      <c r="M929"/>
    </row>
    <row r="930" spans="2:13" x14ac:dyDescent="0.2">
      <c r="B930"/>
      <c r="C930"/>
      <c r="D930"/>
      <c r="E930"/>
      <c r="F930"/>
      <c r="G930"/>
      <c r="H930"/>
      <c r="I930"/>
      <c r="J930"/>
      <c r="K930"/>
      <c r="L930"/>
      <c r="M930"/>
    </row>
    <row r="931" spans="2:13" x14ac:dyDescent="0.2">
      <c r="B931"/>
      <c r="C931"/>
      <c r="D931"/>
      <c r="E931"/>
      <c r="F931"/>
      <c r="G931"/>
      <c r="H931"/>
      <c r="I931"/>
      <c r="J931"/>
      <c r="K931"/>
      <c r="L931"/>
      <c r="M931"/>
    </row>
    <row r="932" spans="2:13" x14ac:dyDescent="0.2">
      <c r="B932"/>
      <c r="C932"/>
      <c r="D932"/>
      <c r="E932"/>
      <c r="F932"/>
      <c r="G932"/>
      <c r="H932"/>
      <c r="I932"/>
      <c r="J932"/>
      <c r="K932"/>
      <c r="L932"/>
      <c r="M932"/>
    </row>
    <row r="933" spans="2:13" x14ac:dyDescent="0.2">
      <c r="B933"/>
      <c r="C933"/>
      <c r="D933"/>
      <c r="E933"/>
      <c r="F933"/>
      <c r="G933"/>
      <c r="H933"/>
      <c r="I933"/>
      <c r="J933"/>
      <c r="K933"/>
      <c r="L933"/>
      <c r="M933"/>
    </row>
    <row r="934" spans="2:13" x14ac:dyDescent="0.2">
      <c r="B934"/>
      <c r="C934"/>
      <c r="D934"/>
      <c r="E934"/>
      <c r="F934"/>
      <c r="G934"/>
      <c r="H934"/>
      <c r="I934"/>
      <c r="J934"/>
      <c r="K934"/>
      <c r="L934"/>
      <c r="M934"/>
    </row>
    <row r="935" spans="2:13" x14ac:dyDescent="0.2">
      <c r="B935"/>
      <c r="C935"/>
      <c r="D935"/>
      <c r="E935"/>
      <c r="F935"/>
      <c r="G935"/>
      <c r="H935"/>
      <c r="I935"/>
      <c r="J935"/>
      <c r="K935"/>
      <c r="L935"/>
      <c r="M935"/>
    </row>
    <row r="936" spans="2:13" x14ac:dyDescent="0.2">
      <c r="B936"/>
      <c r="C936"/>
      <c r="D936"/>
      <c r="E936"/>
      <c r="F936"/>
      <c r="G936"/>
      <c r="H936"/>
      <c r="I936"/>
      <c r="J936"/>
      <c r="K936"/>
      <c r="L936"/>
      <c r="M936"/>
    </row>
    <row r="937" spans="2:13" x14ac:dyDescent="0.2">
      <c r="B937"/>
      <c r="C937"/>
      <c r="D937"/>
      <c r="E937"/>
      <c r="F937"/>
      <c r="G937"/>
      <c r="H937"/>
      <c r="I937"/>
      <c r="J937"/>
      <c r="K937"/>
      <c r="L937"/>
      <c r="M937"/>
    </row>
    <row r="938" spans="2:13" x14ac:dyDescent="0.2">
      <c r="B938"/>
      <c r="C938"/>
      <c r="D938"/>
      <c r="E938"/>
      <c r="F938"/>
      <c r="G938"/>
      <c r="H938"/>
      <c r="I938"/>
      <c r="J938"/>
      <c r="K938"/>
      <c r="L938"/>
      <c r="M938"/>
    </row>
    <row r="939" spans="2:13" x14ac:dyDescent="0.2">
      <c r="B939"/>
      <c r="C939"/>
      <c r="D939"/>
      <c r="E939"/>
      <c r="F939"/>
      <c r="G939"/>
      <c r="H939"/>
      <c r="I939"/>
      <c r="J939"/>
      <c r="K939"/>
      <c r="L939"/>
      <c r="M939"/>
    </row>
    <row r="940" spans="2:13" x14ac:dyDescent="0.2">
      <c r="B940"/>
      <c r="C940"/>
      <c r="D940"/>
      <c r="E940"/>
      <c r="F940"/>
      <c r="G940"/>
      <c r="H940"/>
      <c r="I940"/>
      <c r="J940"/>
      <c r="K940"/>
      <c r="L940"/>
      <c r="M940"/>
    </row>
    <row r="941" spans="2:13" x14ac:dyDescent="0.2">
      <c r="B941"/>
      <c r="C941"/>
      <c r="D941"/>
      <c r="E941"/>
      <c r="F941"/>
      <c r="G941"/>
      <c r="H941"/>
      <c r="I941"/>
      <c r="J941"/>
      <c r="K941"/>
      <c r="L941"/>
      <c r="M941"/>
    </row>
    <row r="942" spans="2:13" x14ac:dyDescent="0.2">
      <c r="B942"/>
      <c r="C942"/>
      <c r="D942"/>
      <c r="E942"/>
      <c r="F942"/>
      <c r="G942"/>
      <c r="H942"/>
      <c r="I942"/>
      <c r="J942"/>
      <c r="K942"/>
      <c r="L942"/>
      <c r="M942"/>
    </row>
    <row r="943" spans="2:13" x14ac:dyDescent="0.2">
      <c r="B943"/>
      <c r="C943"/>
      <c r="D943"/>
      <c r="E943"/>
      <c r="F943"/>
      <c r="G943"/>
      <c r="H943"/>
      <c r="I943"/>
      <c r="J943"/>
      <c r="K943"/>
      <c r="L943"/>
      <c r="M943"/>
    </row>
    <row r="944" spans="2:13" x14ac:dyDescent="0.2">
      <c r="B944"/>
      <c r="C944"/>
      <c r="D944"/>
      <c r="E944"/>
      <c r="F944"/>
      <c r="G944"/>
      <c r="H944"/>
      <c r="I944"/>
      <c r="J944"/>
      <c r="K944"/>
      <c r="L944"/>
      <c r="M944"/>
    </row>
    <row r="945" spans="2:13" x14ac:dyDescent="0.2">
      <c r="B945"/>
      <c r="C945"/>
      <c r="D945"/>
      <c r="E945"/>
      <c r="F945"/>
      <c r="G945"/>
      <c r="H945"/>
      <c r="I945"/>
      <c r="J945"/>
      <c r="K945"/>
      <c r="L945"/>
      <c r="M945"/>
    </row>
    <row r="946" spans="2:13" x14ac:dyDescent="0.2">
      <c r="B946"/>
      <c r="C946"/>
      <c r="D946"/>
      <c r="E946"/>
      <c r="F946"/>
      <c r="G946"/>
      <c r="H946"/>
      <c r="I946"/>
      <c r="J946"/>
      <c r="K946"/>
      <c r="L946"/>
      <c r="M946"/>
    </row>
    <row r="947" spans="2:13" x14ac:dyDescent="0.2">
      <c r="B947"/>
      <c r="C947"/>
      <c r="D947"/>
      <c r="E947"/>
      <c r="F947"/>
      <c r="G947"/>
      <c r="H947"/>
      <c r="I947"/>
      <c r="J947"/>
      <c r="K947"/>
      <c r="L947"/>
      <c r="M947"/>
    </row>
    <row r="948" spans="2:13" x14ac:dyDescent="0.2">
      <c r="B948"/>
      <c r="C948"/>
      <c r="D948"/>
      <c r="E948"/>
      <c r="F948"/>
      <c r="G948"/>
      <c r="H948"/>
      <c r="I948"/>
      <c r="J948"/>
      <c r="K948"/>
      <c r="L948"/>
      <c r="M948"/>
    </row>
    <row r="949" spans="2:13" x14ac:dyDescent="0.2">
      <c r="B949"/>
      <c r="C949"/>
      <c r="D949"/>
      <c r="E949"/>
      <c r="F949"/>
      <c r="G949"/>
      <c r="H949"/>
      <c r="I949"/>
      <c r="J949"/>
      <c r="K949"/>
      <c r="L949"/>
      <c r="M949"/>
    </row>
    <row r="950" spans="2:13" x14ac:dyDescent="0.2">
      <c r="B950"/>
      <c r="C950"/>
      <c r="D950"/>
      <c r="E950"/>
      <c r="F950"/>
      <c r="G950"/>
      <c r="H950"/>
      <c r="I950"/>
      <c r="J950"/>
      <c r="K950"/>
      <c r="L950"/>
      <c r="M950"/>
    </row>
    <row r="951" spans="2:13" x14ac:dyDescent="0.2">
      <c r="B951"/>
      <c r="C951"/>
      <c r="D951"/>
      <c r="E951"/>
      <c r="F951"/>
      <c r="G951"/>
      <c r="H951"/>
      <c r="I951"/>
      <c r="J951"/>
      <c r="K951"/>
      <c r="L951"/>
      <c r="M951"/>
    </row>
    <row r="952" spans="2:13" x14ac:dyDescent="0.2">
      <c r="B952"/>
      <c r="C952"/>
      <c r="D952"/>
      <c r="E952"/>
      <c r="F952"/>
      <c r="G952"/>
      <c r="H952"/>
      <c r="I952"/>
      <c r="J952"/>
      <c r="K952"/>
      <c r="L952"/>
      <c r="M952"/>
    </row>
    <row r="953" spans="2:13" x14ac:dyDescent="0.2">
      <c r="B953"/>
      <c r="C953"/>
      <c r="D953"/>
      <c r="E953"/>
      <c r="F953"/>
      <c r="G953"/>
      <c r="H953"/>
      <c r="I953"/>
      <c r="J953"/>
      <c r="K953"/>
      <c r="L953"/>
      <c r="M953"/>
    </row>
    <row r="954" spans="2:13" x14ac:dyDescent="0.2">
      <c r="B954"/>
      <c r="C954"/>
      <c r="D954"/>
      <c r="E954"/>
      <c r="F954"/>
      <c r="G954"/>
      <c r="H954"/>
      <c r="I954"/>
      <c r="J954"/>
      <c r="K954"/>
      <c r="L954"/>
      <c r="M954"/>
    </row>
    <row r="955" spans="2:13" x14ac:dyDescent="0.2">
      <c r="B955"/>
      <c r="C955"/>
      <c r="D955"/>
      <c r="E955"/>
      <c r="F955"/>
      <c r="G955"/>
      <c r="H955"/>
      <c r="I955"/>
      <c r="J955"/>
      <c r="K955"/>
      <c r="L955"/>
      <c r="M955"/>
    </row>
    <row r="956" spans="2:13" x14ac:dyDescent="0.2">
      <c r="B956"/>
      <c r="C956"/>
      <c r="D956"/>
      <c r="E956"/>
      <c r="F956"/>
      <c r="G956"/>
      <c r="H956"/>
      <c r="I956"/>
      <c r="J956"/>
      <c r="K956"/>
      <c r="L956"/>
      <c r="M956"/>
    </row>
    <row r="957" spans="2:13" x14ac:dyDescent="0.2">
      <c r="B957"/>
      <c r="C957"/>
      <c r="D957"/>
      <c r="E957"/>
      <c r="F957"/>
      <c r="G957"/>
      <c r="H957"/>
      <c r="I957"/>
      <c r="J957"/>
      <c r="K957"/>
      <c r="L957"/>
      <c r="M957"/>
    </row>
    <row r="958" spans="2:13" x14ac:dyDescent="0.2">
      <c r="B958"/>
      <c r="C958"/>
      <c r="D958"/>
      <c r="E958"/>
      <c r="F958"/>
      <c r="G958"/>
      <c r="H958"/>
      <c r="I958"/>
      <c r="J958"/>
      <c r="K958"/>
      <c r="L958"/>
      <c r="M958"/>
    </row>
    <row r="959" spans="2:13" x14ac:dyDescent="0.2">
      <c r="B959"/>
      <c r="C959"/>
      <c r="D959"/>
      <c r="E959"/>
      <c r="F959"/>
      <c r="G959"/>
      <c r="H959"/>
      <c r="I959"/>
      <c r="J959"/>
      <c r="K959"/>
      <c r="L959"/>
      <c r="M959"/>
    </row>
    <row r="960" spans="2:13" x14ac:dyDescent="0.2">
      <c r="B960"/>
      <c r="C960"/>
      <c r="D960"/>
      <c r="E960"/>
      <c r="F960"/>
      <c r="G960"/>
      <c r="H960"/>
      <c r="I960"/>
      <c r="J960"/>
      <c r="K960"/>
      <c r="L960"/>
      <c r="M960"/>
    </row>
    <row r="961" spans="2:13" x14ac:dyDescent="0.2">
      <c r="B961"/>
      <c r="C961"/>
      <c r="D961"/>
      <c r="E961"/>
      <c r="F961"/>
      <c r="G961"/>
      <c r="H961"/>
      <c r="I961"/>
      <c r="J961"/>
      <c r="K961"/>
      <c r="L961"/>
      <c r="M961"/>
    </row>
    <row r="962" spans="2:13" x14ac:dyDescent="0.2">
      <c r="B962"/>
      <c r="C962"/>
      <c r="D962"/>
      <c r="E962"/>
      <c r="F962"/>
      <c r="G962"/>
      <c r="H962"/>
      <c r="I962"/>
      <c r="J962"/>
      <c r="K962"/>
      <c r="L962"/>
      <c r="M962"/>
    </row>
    <row r="963" spans="2:13" x14ac:dyDescent="0.2">
      <c r="B963"/>
      <c r="C963"/>
      <c r="D963"/>
      <c r="E963"/>
      <c r="F963"/>
      <c r="G963"/>
      <c r="H963"/>
      <c r="I963"/>
      <c r="J963"/>
      <c r="K963"/>
      <c r="L963"/>
      <c r="M963"/>
    </row>
    <row r="964" spans="2:13" x14ac:dyDescent="0.2">
      <c r="B964"/>
      <c r="C964"/>
      <c r="D964"/>
      <c r="E964"/>
      <c r="F964"/>
      <c r="G964"/>
      <c r="H964"/>
      <c r="I964"/>
      <c r="J964"/>
      <c r="K964"/>
      <c r="L964"/>
      <c r="M964"/>
    </row>
    <row r="965" spans="2:13" x14ac:dyDescent="0.2">
      <c r="B965"/>
      <c r="C965"/>
      <c r="D965"/>
      <c r="E965"/>
      <c r="F965"/>
      <c r="G965"/>
      <c r="H965"/>
      <c r="I965"/>
      <c r="J965"/>
      <c r="K965"/>
      <c r="L965"/>
      <c r="M965"/>
    </row>
    <row r="966" spans="2:13" x14ac:dyDescent="0.2">
      <c r="B966"/>
      <c r="C966"/>
      <c r="D966"/>
      <c r="E966"/>
      <c r="F966"/>
      <c r="G966"/>
      <c r="H966"/>
      <c r="I966"/>
      <c r="J966"/>
      <c r="K966"/>
      <c r="L966"/>
      <c r="M966"/>
    </row>
    <row r="967" spans="2:13" x14ac:dyDescent="0.2">
      <c r="B967"/>
      <c r="C967"/>
      <c r="D967"/>
      <c r="E967"/>
      <c r="F967"/>
      <c r="G967"/>
      <c r="H967"/>
      <c r="I967"/>
      <c r="J967"/>
      <c r="K967"/>
      <c r="L967"/>
      <c r="M967"/>
    </row>
    <row r="968" spans="2:13" x14ac:dyDescent="0.2">
      <c r="B968"/>
      <c r="C968"/>
      <c r="D968"/>
      <c r="E968"/>
      <c r="F968"/>
      <c r="G968"/>
      <c r="H968"/>
      <c r="I968"/>
      <c r="J968"/>
      <c r="K968"/>
      <c r="L968"/>
      <c r="M968"/>
    </row>
    <row r="969" spans="2:13" x14ac:dyDescent="0.2">
      <c r="B969"/>
      <c r="C969"/>
      <c r="D969"/>
      <c r="E969"/>
      <c r="F969"/>
      <c r="G969"/>
      <c r="H969"/>
      <c r="I969"/>
      <c r="J969"/>
      <c r="K969"/>
      <c r="L969"/>
      <c r="M969"/>
    </row>
    <row r="970" spans="2:13" x14ac:dyDescent="0.2">
      <c r="B970"/>
      <c r="C970"/>
      <c r="D970"/>
      <c r="E970"/>
      <c r="F970"/>
      <c r="G970"/>
      <c r="H970"/>
      <c r="I970"/>
      <c r="J970"/>
      <c r="K970"/>
      <c r="L970"/>
      <c r="M970"/>
    </row>
    <row r="971" spans="2:13" x14ac:dyDescent="0.2">
      <c r="B971"/>
      <c r="C971"/>
      <c r="D971"/>
      <c r="E971"/>
      <c r="F971"/>
      <c r="G971"/>
      <c r="H971"/>
      <c r="I971"/>
      <c r="J971"/>
      <c r="K971"/>
      <c r="L971"/>
      <c r="M971"/>
    </row>
    <row r="972" spans="2:13" x14ac:dyDescent="0.2">
      <c r="B972"/>
      <c r="C972"/>
      <c r="D972"/>
      <c r="E972"/>
      <c r="F972"/>
      <c r="G972"/>
      <c r="H972"/>
      <c r="I972"/>
      <c r="J972"/>
      <c r="K972"/>
      <c r="L972"/>
      <c r="M972"/>
    </row>
    <row r="973" spans="2:13" x14ac:dyDescent="0.2">
      <c r="B973"/>
      <c r="C973"/>
      <c r="D973"/>
      <c r="E973"/>
      <c r="F973"/>
      <c r="G973"/>
      <c r="H973"/>
      <c r="I973"/>
      <c r="J973"/>
      <c r="K973"/>
      <c r="L973"/>
      <c r="M973"/>
    </row>
    <row r="974" spans="2:13" x14ac:dyDescent="0.2">
      <c r="B974"/>
      <c r="C974"/>
      <c r="D974"/>
      <c r="E974"/>
      <c r="F974"/>
      <c r="G974"/>
      <c r="H974"/>
      <c r="I974"/>
      <c r="J974"/>
      <c r="K974"/>
      <c r="L974"/>
      <c r="M974"/>
    </row>
    <row r="975" spans="2:13" x14ac:dyDescent="0.2">
      <c r="B975"/>
      <c r="C975"/>
      <c r="D975"/>
      <c r="E975"/>
      <c r="F975"/>
      <c r="G975"/>
      <c r="H975"/>
      <c r="I975"/>
      <c r="J975"/>
      <c r="K975"/>
      <c r="L975"/>
      <c r="M975"/>
    </row>
    <row r="976" spans="2:13" x14ac:dyDescent="0.2">
      <c r="B976"/>
      <c r="C976"/>
      <c r="D976"/>
      <c r="E976"/>
      <c r="F976"/>
      <c r="G976"/>
      <c r="H976"/>
      <c r="I976"/>
      <c r="J976"/>
      <c r="K976"/>
      <c r="L976"/>
      <c r="M976"/>
    </row>
    <row r="977" spans="2:13" x14ac:dyDescent="0.2">
      <c r="B977"/>
      <c r="C977"/>
      <c r="D977"/>
      <c r="E977"/>
      <c r="F977"/>
      <c r="G977"/>
      <c r="H977"/>
      <c r="I977"/>
      <c r="J977"/>
      <c r="K977"/>
      <c r="L977"/>
      <c r="M977"/>
    </row>
    <row r="978" spans="2:13" x14ac:dyDescent="0.2">
      <c r="B978"/>
      <c r="C978"/>
      <c r="D978"/>
      <c r="E978"/>
      <c r="F978"/>
      <c r="G978"/>
      <c r="H978"/>
      <c r="I978"/>
      <c r="J978"/>
      <c r="K978"/>
      <c r="L978"/>
      <c r="M978"/>
    </row>
    <row r="979" spans="2:13" x14ac:dyDescent="0.2">
      <c r="B979"/>
      <c r="C979"/>
      <c r="D979"/>
      <c r="E979"/>
      <c r="F979"/>
      <c r="G979"/>
      <c r="H979"/>
      <c r="I979"/>
      <c r="J979"/>
      <c r="K979"/>
      <c r="L979"/>
      <c r="M979"/>
    </row>
    <row r="980" spans="2:13" x14ac:dyDescent="0.2">
      <c r="B980"/>
      <c r="C980"/>
      <c r="D980"/>
      <c r="E980"/>
      <c r="F980"/>
      <c r="G980"/>
      <c r="H980"/>
      <c r="I980"/>
      <c r="J980"/>
      <c r="K980"/>
      <c r="L980"/>
      <c r="M980"/>
    </row>
    <row r="981" spans="2:13" x14ac:dyDescent="0.2">
      <c r="B981"/>
      <c r="C981"/>
      <c r="D981"/>
      <c r="E981"/>
      <c r="F981"/>
      <c r="G981"/>
      <c r="H981"/>
      <c r="I981"/>
      <c r="J981"/>
      <c r="K981"/>
      <c r="L981"/>
      <c r="M981"/>
    </row>
    <row r="982" spans="2:13" x14ac:dyDescent="0.2">
      <c r="B982"/>
      <c r="C982"/>
      <c r="D982"/>
      <c r="E982"/>
      <c r="F982"/>
      <c r="G982"/>
      <c r="H982"/>
      <c r="I982"/>
      <c r="J982"/>
      <c r="K982"/>
      <c r="L982"/>
      <c r="M982"/>
    </row>
    <row r="983" spans="2:13" x14ac:dyDescent="0.2">
      <c r="B983"/>
      <c r="C983"/>
      <c r="D983"/>
      <c r="E983"/>
      <c r="F983"/>
      <c r="G983"/>
      <c r="H983"/>
      <c r="I983"/>
      <c r="J983"/>
      <c r="K983"/>
      <c r="L983"/>
      <c r="M983"/>
    </row>
    <row r="984" spans="2:13" x14ac:dyDescent="0.2">
      <c r="B984"/>
      <c r="C984"/>
      <c r="D984"/>
      <c r="E984"/>
      <c r="F984"/>
      <c r="G984"/>
      <c r="H984"/>
      <c r="I984"/>
      <c r="J984"/>
      <c r="K984"/>
      <c r="L984"/>
      <c r="M984"/>
    </row>
    <row r="985" spans="2:13" x14ac:dyDescent="0.2">
      <c r="B985"/>
      <c r="C985"/>
      <c r="D985"/>
      <c r="E985"/>
      <c r="F985"/>
      <c r="G985"/>
      <c r="H985"/>
      <c r="I985"/>
      <c r="J985"/>
      <c r="K985"/>
      <c r="L985"/>
      <c r="M985"/>
    </row>
    <row r="986" spans="2:13" x14ac:dyDescent="0.2">
      <c r="B986"/>
      <c r="C986"/>
      <c r="D986"/>
      <c r="E986"/>
      <c r="F986"/>
      <c r="G986"/>
      <c r="H986"/>
      <c r="I986"/>
      <c r="J986"/>
      <c r="K986"/>
      <c r="L986"/>
      <c r="M986"/>
    </row>
    <row r="987" spans="2:13" x14ac:dyDescent="0.2">
      <c r="B987"/>
      <c r="C987"/>
      <c r="D987"/>
      <c r="E987"/>
      <c r="F987"/>
      <c r="G987"/>
      <c r="H987"/>
      <c r="I987"/>
      <c r="J987"/>
      <c r="K987"/>
      <c r="L987"/>
      <c r="M987"/>
    </row>
    <row r="988" spans="2:13" x14ac:dyDescent="0.2">
      <c r="B988"/>
      <c r="C988"/>
      <c r="D988"/>
      <c r="E988"/>
      <c r="F988"/>
      <c r="G988"/>
      <c r="H988"/>
      <c r="I988"/>
      <c r="J988"/>
      <c r="K988"/>
      <c r="L988"/>
      <c r="M988"/>
    </row>
    <row r="989" spans="2:13" x14ac:dyDescent="0.2">
      <c r="B989"/>
      <c r="C989"/>
      <c r="D989"/>
      <c r="E989"/>
      <c r="F989"/>
      <c r="G989"/>
      <c r="H989"/>
      <c r="I989"/>
      <c r="J989"/>
      <c r="K989"/>
      <c r="L989"/>
      <c r="M989"/>
    </row>
    <row r="990" spans="2:13" x14ac:dyDescent="0.2">
      <c r="B990"/>
      <c r="C990"/>
      <c r="D990"/>
      <c r="E990"/>
      <c r="F990"/>
      <c r="G990"/>
      <c r="H990"/>
      <c r="I990"/>
      <c r="J990"/>
      <c r="K990"/>
      <c r="L990"/>
      <c r="M990"/>
    </row>
    <row r="991" spans="2:13" x14ac:dyDescent="0.2">
      <c r="B991"/>
      <c r="C991"/>
      <c r="D991"/>
      <c r="E991"/>
      <c r="F991"/>
      <c r="G991"/>
      <c r="H991"/>
      <c r="I991"/>
      <c r="J991"/>
      <c r="K991"/>
      <c r="L991"/>
      <c r="M991"/>
    </row>
    <row r="992" spans="2:13" x14ac:dyDescent="0.2">
      <c r="B992"/>
      <c r="C992"/>
      <c r="D992"/>
      <c r="E992"/>
      <c r="F992"/>
      <c r="G992"/>
      <c r="H992"/>
      <c r="I992"/>
      <c r="J992"/>
      <c r="K992"/>
      <c r="L992"/>
      <c r="M992"/>
    </row>
    <row r="993" spans="2:13" x14ac:dyDescent="0.2">
      <c r="B993"/>
      <c r="C993"/>
      <c r="D993"/>
      <c r="E993"/>
      <c r="F993"/>
      <c r="G993"/>
      <c r="H993"/>
      <c r="I993"/>
      <c r="J993"/>
      <c r="K993"/>
      <c r="L993"/>
      <c r="M993"/>
    </row>
    <row r="994" spans="2:13" x14ac:dyDescent="0.2">
      <c r="B994"/>
      <c r="C994"/>
      <c r="D994"/>
      <c r="E994"/>
      <c r="F994"/>
      <c r="G994"/>
      <c r="H994"/>
      <c r="I994"/>
      <c r="J994"/>
      <c r="K994"/>
      <c r="L994"/>
      <c r="M994"/>
    </row>
    <row r="995" spans="2:13" x14ac:dyDescent="0.2">
      <c r="B995"/>
      <c r="C995"/>
      <c r="D995"/>
      <c r="E995"/>
      <c r="F995"/>
      <c r="G995"/>
      <c r="H995"/>
      <c r="I995"/>
      <c r="J995"/>
      <c r="K995"/>
      <c r="L995"/>
      <c r="M995"/>
    </row>
    <row r="996" spans="2:13" x14ac:dyDescent="0.2">
      <c r="B996"/>
      <c r="C996"/>
      <c r="D996"/>
      <c r="E996"/>
      <c r="F996"/>
      <c r="G996"/>
      <c r="H996"/>
      <c r="I996"/>
      <c r="J996"/>
      <c r="K996"/>
      <c r="L996"/>
      <c r="M996"/>
    </row>
    <row r="997" spans="2:13" x14ac:dyDescent="0.2">
      <c r="B997"/>
      <c r="C997"/>
      <c r="D997"/>
      <c r="E997"/>
      <c r="F997"/>
      <c r="G997"/>
      <c r="H997"/>
      <c r="I997"/>
      <c r="J997"/>
      <c r="K997"/>
      <c r="L997"/>
      <c r="M997"/>
    </row>
    <row r="998" spans="2:13" x14ac:dyDescent="0.2">
      <c r="B998"/>
      <c r="C998"/>
      <c r="D998"/>
      <c r="E998"/>
      <c r="F998"/>
      <c r="G998"/>
      <c r="H998"/>
      <c r="I998"/>
      <c r="J998"/>
      <c r="K998"/>
      <c r="L998"/>
      <c r="M998"/>
    </row>
    <row r="999" spans="2:13" x14ac:dyDescent="0.2">
      <c r="B999"/>
      <c r="C999"/>
      <c r="D999"/>
      <c r="E999"/>
      <c r="F999"/>
      <c r="G999"/>
      <c r="H999"/>
      <c r="I999"/>
      <c r="J999"/>
      <c r="K999"/>
      <c r="L999"/>
      <c r="M999"/>
    </row>
    <row r="1000" spans="2:13" x14ac:dyDescent="0.2">
      <c r="B1000"/>
      <c r="C1000"/>
      <c r="D1000"/>
      <c r="E1000"/>
      <c r="F1000"/>
      <c r="G1000"/>
      <c r="H1000"/>
      <c r="I1000"/>
      <c r="J1000"/>
      <c r="K1000"/>
      <c r="L1000"/>
      <c r="M1000"/>
    </row>
    <row r="1001" spans="2:13" x14ac:dyDescent="0.2">
      <c r="B1001"/>
      <c r="C1001"/>
      <c r="D1001"/>
      <c r="E1001"/>
      <c r="F1001"/>
      <c r="G1001"/>
      <c r="H1001"/>
      <c r="I1001"/>
      <c r="J1001"/>
      <c r="K1001"/>
      <c r="L1001"/>
      <c r="M1001"/>
    </row>
    <row r="1002" spans="2:13" x14ac:dyDescent="0.2">
      <c r="B1002"/>
      <c r="C1002"/>
      <c r="D1002"/>
      <c r="E1002"/>
      <c r="F1002"/>
      <c r="G1002"/>
      <c r="H1002"/>
      <c r="I1002"/>
      <c r="J1002"/>
      <c r="K1002"/>
      <c r="L1002"/>
      <c r="M1002"/>
    </row>
    <row r="1003" spans="2:13" x14ac:dyDescent="0.2">
      <c r="B1003"/>
      <c r="C1003"/>
      <c r="D1003"/>
      <c r="E1003"/>
      <c r="F1003"/>
      <c r="G1003"/>
      <c r="H1003"/>
      <c r="I1003"/>
      <c r="J1003"/>
      <c r="K1003"/>
      <c r="L1003"/>
      <c r="M1003"/>
    </row>
    <row r="1004" spans="2:13" x14ac:dyDescent="0.2">
      <c r="B1004"/>
      <c r="C1004"/>
      <c r="D1004"/>
      <c r="E1004"/>
      <c r="F1004"/>
      <c r="G1004"/>
      <c r="H1004"/>
      <c r="I1004"/>
      <c r="J1004"/>
      <c r="K1004"/>
      <c r="L1004"/>
      <c r="M1004"/>
    </row>
    <row r="1005" spans="2:13" x14ac:dyDescent="0.2">
      <c r="B1005"/>
      <c r="C1005"/>
      <c r="D1005"/>
      <c r="E1005"/>
      <c r="F1005"/>
      <c r="G1005"/>
      <c r="H1005"/>
      <c r="I1005"/>
      <c r="J1005"/>
      <c r="K1005"/>
      <c r="L1005"/>
      <c r="M1005"/>
    </row>
    <row r="1006" spans="2:13" x14ac:dyDescent="0.2">
      <c r="B1006"/>
      <c r="C1006"/>
      <c r="D1006"/>
      <c r="E1006"/>
      <c r="F1006"/>
      <c r="G1006"/>
      <c r="H1006"/>
      <c r="I1006"/>
      <c r="J1006"/>
      <c r="K1006"/>
      <c r="L1006"/>
      <c r="M1006"/>
    </row>
    <row r="1007" spans="2:13" x14ac:dyDescent="0.2">
      <c r="B1007"/>
      <c r="C1007"/>
      <c r="D1007"/>
      <c r="E1007"/>
      <c r="F1007"/>
      <c r="G1007"/>
      <c r="H1007"/>
      <c r="I1007"/>
      <c r="J1007"/>
      <c r="K1007"/>
      <c r="L1007"/>
      <c r="M1007"/>
    </row>
    <row r="1008" spans="2:13" x14ac:dyDescent="0.2">
      <c r="B1008"/>
      <c r="C1008"/>
      <c r="D1008"/>
      <c r="E1008"/>
      <c r="F1008"/>
      <c r="G1008"/>
      <c r="H1008"/>
      <c r="I1008"/>
      <c r="J1008"/>
      <c r="K1008"/>
      <c r="L1008"/>
      <c r="M1008"/>
    </row>
    <row r="1009" spans="2:13" x14ac:dyDescent="0.2">
      <c r="B1009"/>
      <c r="C1009"/>
      <c r="D1009"/>
      <c r="E1009"/>
      <c r="F1009"/>
      <c r="G1009"/>
      <c r="H1009"/>
      <c r="I1009"/>
      <c r="J1009"/>
      <c r="K1009"/>
      <c r="L1009"/>
      <c r="M1009"/>
    </row>
    <row r="1010" spans="2:13" x14ac:dyDescent="0.2">
      <c r="B1010"/>
      <c r="C1010"/>
      <c r="D1010"/>
      <c r="E1010"/>
      <c r="F1010"/>
      <c r="G1010"/>
      <c r="H1010"/>
      <c r="I1010"/>
      <c r="J1010"/>
      <c r="K1010"/>
      <c r="L1010"/>
      <c r="M1010"/>
    </row>
    <row r="1011" spans="2:13" x14ac:dyDescent="0.2">
      <c r="B1011"/>
      <c r="C1011"/>
      <c r="D1011"/>
      <c r="E1011"/>
      <c r="F1011"/>
      <c r="G1011"/>
      <c r="H1011"/>
      <c r="I1011"/>
      <c r="J1011"/>
      <c r="K1011"/>
      <c r="L1011"/>
      <c r="M1011"/>
    </row>
    <row r="1012" spans="2:13" x14ac:dyDescent="0.2">
      <c r="B1012"/>
      <c r="C1012"/>
      <c r="D1012"/>
      <c r="E1012"/>
      <c r="F1012"/>
      <c r="G1012"/>
      <c r="H1012"/>
      <c r="I1012"/>
      <c r="J1012"/>
      <c r="K1012"/>
      <c r="L1012"/>
      <c r="M1012"/>
    </row>
    <row r="1013" spans="2:13" x14ac:dyDescent="0.2">
      <c r="B1013"/>
      <c r="C1013"/>
      <c r="D1013"/>
      <c r="E1013"/>
      <c r="F1013"/>
      <c r="G1013"/>
      <c r="H1013"/>
      <c r="I1013"/>
      <c r="J1013"/>
      <c r="K1013"/>
      <c r="L1013"/>
      <c r="M1013"/>
    </row>
    <row r="1014" spans="2:13" x14ac:dyDescent="0.2">
      <c r="B1014"/>
      <c r="C1014"/>
      <c r="D1014"/>
      <c r="E1014"/>
      <c r="F1014"/>
      <c r="G1014"/>
      <c r="H1014"/>
      <c r="I1014"/>
      <c r="J1014"/>
      <c r="K1014"/>
      <c r="L1014"/>
      <c r="M1014"/>
    </row>
    <row r="1015" spans="2:13" x14ac:dyDescent="0.2">
      <c r="B1015"/>
      <c r="C1015"/>
      <c r="D1015"/>
      <c r="E1015"/>
      <c r="F1015"/>
      <c r="G1015"/>
      <c r="H1015"/>
      <c r="I1015"/>
      <c r="J1015"/>
      <c r="K1015"/>
      <c r="L1015"/>
      <c r="M1015"/>
    </row>
    <row r="1016" spans="2:13" x14ac:dyDescent="0.2">
      <c r="B1016"/>
      <c r="C1016"/>
      <c r="D1016"/>
      <c r="E1016"/>
      <c r="F1016"/>
      <c r="G1016"/>
      <c r="H1016"/>
      <c r="I1016"/>
      <c r="J1016"/>
      <c r="K1016"/>
      <c r="L1016"/>
      <c r="M1016"/>
    </row>
    <row r="1017" spans="2:13" x14ac:dyDescent="0.2">
      <c r="B1017"/>
      <c r="C1017"/>
      <c r="D1017"/>
      <c r="E1017"/>
      <c r="F1017"/>
      <c r="G1017"/>
      <c r="H1017"/>
      <c r="I1017"/>
      <c r="J1017"/>
      <c r="K1017"/>
      <c r="L1017"/>
      <c r="M1017"/>
    </row>
    <row r="1018" spans="2:13" x14ac:dyDescent="0.2">
      <c r="B1018"/>
      <c r="C1018"/>
      <c r="D1018"/>
      <c r="E1018"/>
      <c r="F1018"/>
      <c r="G1018"/>
      <c r="H1018"/>
      <c r="I1018"/>
      <c r="J1018"/>
      <c r="K1018"/>
      <c r="L1018"/>
      <c r="M1018"/>
    </row>
  </sheetData>
  <sheetProtection algorithmName="SHA-512" hashValue="psub1Qeh8vgl0g9UJNN6GuyCrja7YTn5IZP10C1m36212+snD2ev2mhESpjRptZp3/kbBmtsuqUm671SM5bhcg==" saltValue="MSHJT+eJQBhJcmi6gSyzZA==" spinCount="100000" sheet="1" objects="1" scenarios="1"/>
  <mergeCells count="87">
    <mergeCell ref="D2:F2"/>
    <mergeCell ref="D3:F3"/>
    <mergeCell ref="D4:F4"/>
    <mergeCell ref="T9:V9"/>
    <mergeCell ref="N13:N16"/>
    <mergeCell ref="O13:O16"/>
    <mergeCell ref="T10:V10"/>
    <mergeCell ref="N11:P11"/>
    <mergeCell ref="T11:V11"/>
    <mergeCell ref="T13:T16"/>
    <mergeCell ref="U13:U16"/>
    <mergeCell ref="Q11:S11"/>
    <mergeCell ref="V13:V16"/>
    <mergeCell ref="Q13:Q16"/>
    <mergeCell ref="R13:R16"/>
    <mergeCell ref="N9:P9"/>
    <mergeCell ref="Q9:S9"/>
    <mergeCell ref="N350:O350"/>
    <mergeCell ref="F11:F24"/>
    <mergeCell ref="N348:O348"/>
    <mergeCell ref="N334:P334"/>
    <mergeCell ref="N341:P341"/>
    <mergeCell ref="N349:O349"/>
    <mergeCell ref="N346:O346"/>
    <mergeCell ref="N347:O347"/>
    <mergeCell ref="Q348:R348"/>
    <mergeCell ref="Q343:S343"/>
    <mergeCell ref="Q346:S346"/>
    <mergeCell ref="Q340:R340"/>
    <mergeCell ref="J15:J24"/>
    <mergeCell ref="N342:P342"/>
    <mergeCell ref="N340:O340"/>
    <mergeCell ref="N351:O351"/>
    <mergeCell ref="N326:O326"/>
    <mergeCell ref="N328:O328"/>
    <mergeCell ref="N343:O343"/>
    <mergeCell ref="N344:O344"/>
    <mergeCell ref="N345:O345"/>
    <mergeCell ref="N335:O335"/>
    <mergeCell ref="N336:O336"/>
    <mergeCell ref="N337:O337"/>
    <mergeCell ref="N338:O338"/>
    <mergeCell ref="N339:O339"/>
    <mergeCell ref="Q335:R335"/>
    <mergeCell ref="Q336:R336"/>
    <mergeCell ref="Q351:S351"/>
    <mergeCell ref="Q344:R344"/>
    <mergeCell ref="Q345:R345"/>
    <mergeCell ref="Q347:R347"/>
    <mergeCell ref="Q341:S341"/>
    <mergeCell ref="Q342:S342"/>
    <mergeCell ref="Q334:S334"/>
    <mergeCell ref="N18:N24"/>
    <mergeCell ref="O18:O24"/>
    <mergeCell ref="N333:O333"/>
    <mergeCell ref="N330:P330"/>
    <mergeCell ref="N331:O331"/>
    <mergeCell ref="N332:O332"/>
    <mergeCell ref="N329:P329"/>
    <mergeCell ref="Q333:R333"/>
    <mergeCell ref="A7:C7"/>
    <mergeCell ref="A4:C4"/>
    <mergeCell ref="Q331:R331"/>
    <mergeCell ref="Q332:R332"/>
    <mergeCell ref="Q339:R339"/>
    <mergeCell ref="N327:O327"/>
    <mergeCell ref="H16:H24"/>
    <mergeCell ref="Q18:Q24"/>
    <mergeCell ref="Q330:S330"/>
    <mergeCell ref="R18:R24"/>
    <mergeCell ref="I19:I24"/>
    <mergeCell ref="B11:B24"/>
    <mergeCell ref="C11:C24"/>
    <mergeCell ref="E11:E24"/>
    <mergeCell ref="Q337:R337"/>
    <mergeCell ref="Q338:R338"/>
    <mergeCell ref="A1:C1"/>
    <mergeCell ref="A2:C2"/>
    <mergeCell ref="A3:C3"/>
    <mergeCell ref="A5:C5"/>
    <mergeCell ref="A6:C6"/>
    <mergeCell ref="A13:A24"/>
    <mergeCell ref="L13:L24"/>
    <mergeCell ref="K16:K24"/>
    <mergeCell ref="D11:D13"/>
    <mergeCell ref="D14:D24"/>
    <mergeCell ref="G15:G24"/>
  </mergeCells>
  <phoneticPr fontId="7" type="noConversion"/>
  <conditionalFormatting sqref="P343:P351">
    <cfRule type="cellIs" dxfId="5" priority="3" operator="lessThan">
      <formula>0</formula>
    </cfRule>
  </conditionalFormatting>
  <conditionalFormatting sqref="S344:S345">
    <cfRule type="cellIs" dxfId="4" priority="2" operator="lessThan">
      <formula>0</formula>
    </cfRule>
  </conditionalFormatting>
  <conditionalFormatting sqref="S347:S348">
    <cfRule type="cellIs" dxfId="3" priority="1" operator="lessThan">
      <formula>0</formula>
    </cfRule>
  </conditionalFormatting>
  <dataValidations count="29">
    <dataValidation type="list" allowBlank="1" showInputMessage="1" showErrorMessage="1" sqref="P352:P850" xr:uid="{00000000-0002-0000-0000-000000000000}">
      <formula1>$P$17:$P$24</formula1>
    </dataValidation>
    <dataValidation type="list" allowBlank="1" showInputMessage="1" showErrorMessage="1" sqref="S325 S352:S850" xr:uid="{00000000-0002-0000-0000-000001000000}">
      <formula1>$S$17:$S$24</formula1>
    </dataValidation>
    <dataValidation allowBlank="1" showInputMessage="1" showErrorMessage="1" promptTitle="Organization Name" prompt="Enter the legal name of your organization as it appears on your grant award agreement (contract)." sqref="D2" xr:uid="{00000000-0002-0000-0000-000002000000}"/>
    <dataValidation type="whole" operator="greaterThan" allowBlank="1" showInputMessage="1" showErrorMessage="1" promptTitle="Anticipated AVG # Days Attending" prompt="Enter the total average number of days each individual (unduplicated) student underwritten by this grant was expected to attend the funded program. This must match your Restatement of Project Budget Form / Grant Award Agreement." sqref="D7" xr:uid="{00000000-0002-0000-0000-000008000000}">
      <formula1>0</formula1>
    </dataValidation>
    <dataValidation type="whole" operator="greaterThan" allowBlank="1" showInputMessage="1" showErrorMessage="1" promptTitle="Contracted # of Kids" prompt="Enter the TOTAL number of individual (unduplicated) children/youth with and without disabilities that you were contracted to serve.  This must match your Restatement of Project Budget Form / Grant Award Agreement." sqref="D5" xr:uid="{00000000-0002-0000-0000-000009000000}">
      <formula1>0</formula1>
    </dataValidation>
    <dataValidation type="whole" operator="greaterThanOrEqual" allowBlank="1" showInputMessage="1" showErrorMessage="1" promptTitle="# of Kids with Disabilities" prompt="Out of the total number of individual (unduplicated) children/youth to be funded/underwritten by this grant, enter the numbers of children/youth with documented disabilities contracted to be served by this grant." sqref="D6" xr:uid="{00000000-0002-0000-0000-00000A000000}">
      <formula1>0</formula1>
    </dataValidation>
    <dataValidation type="list" allowBlank="1" showInputMessage="1" showErrorMessage="1" sqref="T325:T850" xr:uid="{00000000-0002-0000-0000-00000C000000}">
      <formula1>$T$18:$T$19</formula1>
    </dataValidation>
    <dataValidation type="list" allowBlank="1" showInputMessage="1" showErrorMessage="1" sqref="U325:U850" xr:uid="{00000000-0002-0000-0000-00000D000000}">
      <formula1>$U$18:$U$19</formula1>
    </dataValidation>
    <dataValidation type="list" allowBlank="1" showInputMessage="1" showErrorMessage="1" sqref="V325:V850" xr:uid="{00000000-0002-0000-0000-00000E000000}">
      <formula1>$V$18:$V$19</formula1>
    </dataValidation>
    <dataValidation type="whole" allowBlank="1" showInputMessage="1" showErrorMessage="1" errorTitle="Enter Post Score" error="You must enter a score between 2 - 8" promptTitle="Arts/Science Post-Assessment" prompt="Enter a score between 2 - 8" sqref="O25:O324" xr:uid="{00000000-0002-0000-0000-00000F000000}">
      <formula1>2</formula1>
      <formula2>8</formula2>
    </dataValidation>
    <dataValidation type="whole" allowBlank="1" showInputMessage="1" showErrorMessage="1" errorTitle="Enter Pre- Score" error="You must enter a score between 2 - 8" promptTitle="Arts/Science Pre-Assessment" prompt="Enter a score between 2 - 8" sqref="N25:N324" xr:uid="{00000000-0002-0000-0000-000010000000}">
      <formula1>2</formula1>
      <formula2>8</formula2>
    </dataValidation>
    <dataValidation type="whole" allowBlank="1" showInputMessage="1" showErrorMessage="1" errorTitle="Enter Post Score" error="You must enter a score between 7 - 28" promptTitle="Peer Relations Post-Assessment" prompt="Enter a score between 7 - 28" sqref="R25:R324" xr:uid="{00000000-0002-0000-0000-000011000000}">
      <formula1>7</formula1>
      <formula2>28</formula2>
    </dataValidation>
    <dataValidation type="whole" allowBlank="1" showInputMessage="1" showErrorMessage="1" errorTitle="Enter Pre Score" error="You must enter a score between 7 - 28" promptTitle="Peer Relations Pre-Assessment" prompt="Enter a score between 7 - 28" sqref="Q25:Q324" xr:uid="{00000000-0002-0000-0000-000012000000}">
      <formula1>7</formula1>
      <formula2>28</formula2>
    </dataValidation>
    <dataValidation allowBlank="1" showInputMessage="1" showErrorMessage="1" promptTitle="Student's First Name" prompt="Enter student's first name or initial." sqref="B25:B324" xr:uid="{00000000-0002-0000-0000-000013000000}"/>
    <dataValidation allowBlank="1" showInputMessage="1" showErrorMessage="1" promptTitle="Student's Last Name" prompt="Enter student's last name." sqref="C25:C324" xr:uid="{00000000-0002-0000-0000-000014000000}"/>
    <dataValidation allowBlank="1" showInputMessage="1" showErrorMessage="1" promptTitle="Parent's Email" prompt="Enter the parent or guardian's email." sqref="F25:F324" xr:uid="{00000000-0002-0000-0000-000015000000}"/>
    <dataValidation allowBlank="1" showInputMessage="1" showErrorMessage="1" promptTitle="Zip" prompt="Enter the 5 digit zipcode of the student's residence." sqref="E25:E324" xr:uid="{00000000-0002-0000-0000-000017000000}"/>
    <dataValidation type="list" allowBlank="1" showInputMessage="1" showErrorMessage="1" promptTitle="Age Range" prompt="Select student's age range from the drop-down list." sqref="H25:H324" xr:uid="{00000000-0002-0000-0000-00001A000000}">
      <formula1>$H$11:$H$15</formula1>
    </dataValidation>
    <dataValidation type="list" allowBlank="1" showInputMessage="1" showErrorMessage="1" promptTitle="Grade" prompt="Select student's school grade from the drop-down list." sqref="J25:J324" xr:uid="{00000000-0002-0000-0000-00001C000000}">
      <formula1>$J$11:$J$14</formula1>
    </dataValidation>
    <dataValidation type="list" allowBlank="1" showInputMessage="1" showErrorMessage="1" promptTitle="Youth Gained New Skill" prompt="Select YES or NO from the drop-down list." sqref="T25:T324" xr:uid="{00000000-0002-0000-0000-000020000000}">
      <formula1>$T$18:$T$19</formula1>
    </dataValidation>
    <dataValidation type="list" allowBlank="1" showInputMessage="1" showErrorMessage="1" promptTitle="Public Recognition" prompt="Select YES or NO from the drop-down list." sqref="U25:U324" xr:uid="{00000000-0002-0000-0000-000021000000}">
      <formula1>$U$18:$U$19</formula1>
    </dataValidation>
    <dataValidation type="list" allowBlank="1" showInputMessage="1" showErrorMessage="1" promptTitle="Completed Assigned Projects" prompt="Select YES or NO from the drop-down box." sqref="V25:V324" xr:uid="{00000000-0002-0000-0000-000022000000}">
      <formula1>$V$18:$V$19</formula1>
    </dataValidation>
    <dataValidation type="list" allowBlank="1" showInputMessage="1" showErrorMessage="1" promptTitle="Race" prompt="Select student's race from the drop-down list." sqref="I25:I324" xr:uid="{00000000-0002-0000-0000-000025000000}">
      <formula1>$I$11:$I$18</formula1>
    </dataValidation>
    <dataValidation type="list" showInputMessage="1" showErrorMessage="1" promptTitle="Contracted Status" prompt="Select funding source from the drop-down list." sqref="A25:A324" xr:uid="{A21C49F6-FC86-43DE-8AB8-DE3286E3D1FF}">
      <formula1>$A$11:$A$12</formula1>
    </dataValidation>
    <dataValidation type="list" allowBlank="1" showInputMessage="1" showErrorMessage="1" promptTitle="Disability" prompt="Select YES or NO from the drop-down list." sqref="L25:L324" xr:uid="{00000000-0002-0000-0000-00001E000000}">
      <formula1>$L$11:$L$12</formula1>
    </dataValidation>
    <dataValidation type="whole" operator="greaterThan" allowBlank="1" showInputMessage="1" showErrorMessage="1" promptTitle="# of Days Actual" prompt="Enter the total number of program days this individual student actually participated in the program." sqref="D25:D324" xr:uid="{09DFD865-909C-4D3B-A5B6-57333A83085E}">
      <formula1>0</formula1>
    </dataValidation>
    <dataValidation allowBlank="1" showInputMessage="1" showErrorMessage="1" promptTitle="Project Dates" prompt="Enter the project start and end dates." sqref="D4" xr:uid="{87623753-78E3-4FE2-9F2F-30D4E4809059}"/>
    <dataValidation type="list" allowBlank="1" showInputMessage="1" showErrorMessage="1" promptTitle="Gender" prompt="Select student's gender from the drop-down list." sqref="G25:G324" xr:uid="{B9576F51-7011-4DD8-8D1F-5439DB487C02}">
      <formula1>$G$11:$G$14</formula1>
    </dataValidation>
    <dataValidation type="list" allowBlank="1" showInputMessage="1" showErrorMessage="1" promptTitle="Disability Type" prompt="Select the primary disability type, if any." sqref="M25:M324" xr:uid="{9198C028-EB0C-451A-B44A-2B00D034D83F}">
      <formula1>$M$11:$M$24</formula1>
    </dataValidation>
  </dataValidations>
  <printOptions horizontalCentered="1" verticalCentered="1" gridLines="1"/>
  <pageMargins left="0.45" right="0.45" top="0.5" bottom="0.7" header="0.5" footer="0.5"/>
  <pageSetup paperSize="5" scale="41" fitToWidth="2" fitToHeight="10" pageOrder="overThenDown" orientation="landscape" horizontalDpi="1200" verticalDpi="1200" r:id="rId1"/>
  <headerFooter alignWithMargins="0">
    <oddFooter>&amp;C&amp;"Arial Narrow,Regular"SAS-C / YEP Student Roster (REV April 2022) - Page &amp;P of &amp;N</oddFooter>
  </headerFooter>
  <colBreaks count="1" manualBreakCount="1">
    <brk id="13" max="162" man="1"/>
  </colBreaks>
  <extLst>
    <ext xmlns:x14="http://schemas.microsoft.com/office/spreadsheetml/2009/9/main" uri="{CCE6A557-97BC-4b89-ADB6-D9C93CAAB3DF}">
      <x14:dataValidations xmlns:xm="http://schemas.microsoft.com/office/excel/2006/main" count="2">
        <x14:dataValidation type="list" allowBlank="1" showInputMessage="1" showErrorMessage="1" promptTitle="School" prompt="Select student's school from the drop-down list." xr:uid="{00000000-0002-0000-0000-000027000000}">
          <x14:formula1>
            <xm:f>Schools!$A$2:$A$492</xm:f>
          </x14:formula1>
          <xm:sqref>K25:K324</xm:sqref>
        </x14:dataValidation>
        <x14:dataValidation type="list" allowBlank="1" showInputMessage="1" showErrorMessage="1" promptTitle="Grant Program" prompt="Select the name of the grant program from the drop-down list for which you are reporting." xr:uid="{00000000-0002-0000-0000-000026000000}">
          <x14:formula1>
            <xm:f>'Grant Program'!$A$2:$A$3</xm:f>
          </x14:formula1>
          <xm:sqref>D3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E869DF-52CF-43F4-A95D-CF75180B8FA4}">
  <dimension ref="A1:Y767"/>
  <sheetViews>
    <sheetView workbookViewId="0">
      <selection sqref="A1:XFD1048576"/>
    </sheetView>
  </sheetViews>
  <sheetFormatPr defaultRowHeight="12.75" x14ac:dyDescent="0.2"/>
  <cols>
    <col min="1" max="1" width="18.7109375" style="1" customWidth="1"/>
    <col min="2" max="3" width="18.7109375" style="6" customWidth="1"/>
    <col min="4" max="4" width="16.85546875" style="6" customWidth="1"/>
    <col min="5" max="5" width="9.7109375" style="6" customWidth="1"/>
    <col min="6" max="6" width="26.42578125" style="6" bestFit="1" customWidth="1"/>
    <col min="7" max="7" width="16.28515625" style="6" bestFit="1" customWidth="1"/>
    <col min="8" max="8" width="11.85546875" style="3" bestFit="1" customWidth="1"/>
    <col min="9" max="9" width="30.140625" style="6" bestFit="1" customWidth="1"/>
    <col min="10" max="10" width="10.140625" style="6" customWidth="1"/>
    <col min="11" max="11" width="20.7109375" style="6" customWidth="1"/>
    <col min="12" max="12" width="34.7109375" style="6" customWidth="1"/>
    <col min="13" max="13" width="29.5703125" style="6" customWidth="1"/>
    <col min="14" max="14" width="42.140625" style="6" bestFit="1" customWidth="1"/>
    <col min="15" max="16" width="15" style="6" customWidth="1"/>
    <col min="17" max="18" width="27.7109375" style="6" customWidth="1"/>
    <col min="19" max="19" width="14.7109375" style="6" customWidth="1"/>
    <col min="20" max="21" width="26.7109375" style="6" customWidth="1"/>
    <col min="22" max="22" width="11.42578125" style="6" bestFit="1" customWidth="1"/>
    <col min="23" max="25" width="18.7109375" style="6" customWidth="1"/>
    <col min="26" max="16384" width="9.140625" style="1"/>
  </cols>
  <sheetData>
    <row r="1" spans="1:25" ht="20.25" x14ac:dyDescent="0.3">
      <c r="A1" s="108" t="s">
        <v>639</v>
      </c>
      <c r="B1" s="109"/>
      <c r="C1" s="109"/>
      <c r="D1" s="84"/>
      <c r="E1" s="10"/>
      <c r="F1"/>
      <c r="G1"/>
      <c r="H1" s="7"/>
      <c r="I1" s="5"/>
      <c r="J1" s="5"/>
      <c r="K1" s="5"/>
      <c r="L1" s="5"/>
      <c r="M1" s="5"/>
      <c r="N1" s="5"/>
      <c r="O1" s="5"/>
      <c r="P1" s="5"/>
      <c r="Q1" s="5"/>
      <c r="R1" s="5"/>
      <c r="S1" s="5"/>
      <c r="T1" s="5"/>
      <c r="U1" s="5"/>
      <c r="V1" s="5"/>
      <c r="W1" s="5"/>
      <c r="X1" s="5"/>
      <c r="Y1" s="5"/>
    </row>
    <row r="2" spans="1:25" ht="15.75" customHeight="1" x14ac:dyDescent="0.25">
      <c r="A2" s="110" t="s">
        <v>2</v>
      </c>
      <c r="B2" s="109"/>
      <c r="C2" s="109"/>
      <c r="D2" s="172"/>
      <c r="E2" s="173"/>
      <c r="F2" s="173"/>
      <c r="G2"/>
      <c r="H2" s="4"/>
      <c r="I2" s="5"/>
      <c r="J2" s="5"/>
      <c r="K2" s="8"/>
      <c r="L2" s="5"/>
      <c r="M2" s="5"/>
      <c r="N2" s="5"/>
      <c r="O2" s="5"/>
      <c r="P2" s="5"/>
      <c r="Q2" s="5"/>
      <c r="R2" s="5"/>
      <c r="S2" s="5"/>
      <c r="T2" s="5"/>
      <c r="U2" s="5"/>
      <c r="V2" s="5"/>
      <c r="W2" s="5"/>
      <c r="X2" s="5"/>
      <c r="Y2" s="5"/>
    </row>
    <row r="3" spans="1:25" ht="15.75" x14ac:dyDescent="0.25">
      <c r="A3" s="110" t="s">
        <v>42</v>
      </c>
      <c r="B3" s="109"/>
      <c r="C3" s="109"/>
      <c r="D3" s="172"/>
      <c r="E3" s="173"/>
      <c r="F3" s="173"/>
      <c r="G3"/>
      <c r="H3" s="4"/>
      <c r="I3" s="5"/>
      <c r="J3" s="5"/>
      <c r="K3" s="8"/>
      <c r="L3" s="5"/>
      <c r="M3" s="5"/>
      <c r="N3" s="5"/>
      <c r="O3" s="5"/>
      <c r="P3" s="5"/>
      <c r="Q3" s="5"/>
      <c r="R3" s="5"/>
      <c r="S3" s="5"/>
      <c r="T3" s="5"/>
      <c r="U3" s="5"/>
      <c r="V3" s="5"/>
      <c r="W3" s="5"/>
      <c r="X3" s="5"/>
      <c r="Y3" s="5"/>
    </row>
    <row r="4" spans="1:25" ht="15.75" x14ac:dyDescent="0.25">
      <c r="A4" s="110" t="s">
        <v>636</v>
      </c>
      <c r="B4" s="109"/>
      <c r="C4" s="109"/>
      <c r="D4" s="172"/>
      <c r="E4" s="173"/>
      <c r="F4" s="173"/>
      <c r="G4"/>
      <c r="H4" s="4"/>
      <c r="I4" s="5"/>
      <c r="J4" s="5"/>
      <c r="K4" s="8"/>
      <c r="L4" s="5"/>
      <c r="M4" s="5"/>
      <c r="N4" s="5"/>
      <c r="O4" s="5"/>
      <c r="P4" s="5"/>
      <c r="Q4" s="5"/>
      <c r="R4" s="5"/>
      <c r="S4" s="5"/>
      <c r="T4" s="5"/>
      <c r="U4" s="5"/>
      <c r="V4" s="5"/>
      <c r="W4" s="5"/>
      <c r="X4" s="5"/>
      <c r="Y4" s="5"/>
    </row>
    <row r="5" spans="1:25" ht="15.75" x14ac:dyDescent="0.25">
      <c r="A5" s="110" t="s">
        <v>76</v>
      </c>
      <c r="B5" s="109"/>
      <c r="C5" s="109"/>
      <c r="D5" s="90"/>
      <c r="G5" s="5"/>
      <c r="H5" s="4"/>
      <c r="I5" s="5"/>
      <c r="J5" s="5"/>
      <c r="K5" s="8"/>
      <c r="L5" s="5"/>
      <c r="M5" s="5"/>
      <c r="N5" s="5"/>
      <c r="O5" s="5"/>
      <c r="P5" s="5"/>
      <c r="Q5" s="5"/>
      <c r="R5" s="5"/>
      <c r="S5" s="5"/>
      <c r="T5" s="5"/>
      <c r="U5" s="5"/>
      <c r="V5" s="5"/>
      <c r="W5" s="5"/>
      <c r="X5" s="5"/>
      <c r="Y5" s="5"/>
    </row>
    <row r="6" spans="1:25" ht="16.5" x14ac:dyDescent="0.3">
      <c r="A6" s="111" t="s">
        <v>77</v>
      </c>
      <c r="B6" s="109"/>
      <c r="C6" s="109"/>
      <c r="D6" s="83"/>
      <c r="G6" s="5"/>
      <c r="H6" s="4"/>
      <c r="I6" s="5"/>
      <c r="J6" s="5"/>
      <c r="K6" s="8"/>
      <c r="L6" s="5"/>
      <c r="M6" s="5"/>
      <c r="N6" s="5"/>
      <c r="O6" s="5"/>
      <c r="P6" s="5"/>
      <c r="Q6" s="5"/>
      <c r="R6" s="5"/>
      <c r="S6" s="5"/>
      <c r="T6" s="5"/>
      <c r="U6" s="5"/>
      <c r="V6" s="5"/>
      <c r="W6" s="5"/>
      <c r="X6" s="5"/>
      <c r="Y6" s="5"/>
    </row>
    <row r="7" spans="1:25" ht="16.5" x14ac:dyDescent="0.3">
      <c r="A7" s="111" t="s">
        <v>78</v>
      </c>
      <c r="B7" s="109"/>
      <c r="C7" s="109"/>
      <c r="D7" s="83"/>
      <c r="G7" s="5"/>
      <c r="H7" s="4"/>
      <c r="I7" s="5"/>
      <c r="J7" s="5"/>
      <c r="K7" s="8"/>
      <c r="L7" s="5"/>
      <c r="M7" s="5"/>
      <c r="N7" s="5"/>
      <c r="O7" s="5"/>
      <c r="P7" s="5"/>
      <c r="Q7" s="5"/>
      <c r="R7" s="5"/>
      <c r="S7" s="5"/>
      <c r="T7" s="5"/>
      <c r="U7" s="5"/>
      <c r="V7" s="5"/>
      <c r="W7" s="5"/>
      <c r="X7" s="5"/>
      <c r="Y7" s="5"/>
    </row>
    <row r="8" spans="1:25" ht="16.5" thickBot="1" x14ac:dyDescent="0.3">
      <c r="B8" s="5"/>
      <c r="C8" s="5"/>
      <c r="D8" s="5"/>
      <c r="E8" s="8"/>
      <c r="F8" s="8"/>
      <c r="G8" s="5"/>
      <c r="H8" s="4"/>
      <c r="I8" s="5"/>
      <c r="J8" s="5"/>
      <c r="K8" s="8"/>
      <c r="L8" s="5"/>
      <c r="M8" s="5"/>
      <c r="N8" s="5"/>
      <c r="O8" s="5"/>
      <c r="P8" s="5"/>
      <c r="Q8" s="5"/>
      <c r="R8" s="5"/>
      <c r="S8" s="5"/>
      <c r="T8" s="5"/>
      <c r="U8" s="5"/>
      <c r="V8" s="5"/>
      <c r="W8" s="5"/>
      <c r="X8" s="5"/>
      <c r="Y8" s="5"/>
    </row>
    <row r="9" spans="1:25" ht="24" thickBot="1" x14ac:dyDescent="0.4">
      <c r="A9" s="71" t="s">
        <v>625</v>
      </c>
      <c r="B9" s="70" t="s">
        <v>3</v>
      </c>
      <c r="C9" s="71" t="s">
        <v>4</v>
      </c>
      <c r="D9" s="70" t="s">
        <v>38</v>
      </c>
      <c r="E9" s="71" t="s">
        <v>5</v>
      </c>
      <c r="F9" s="71" t="s">
        <v>36</v>
      </c>
      <c r="G9" s="71" t="s">
        <v>23</v>
      </c>
      <c r="H9" s="72" t="s">
        <v>19</v>
      </c>
      <c r="I9" s="71" t="s">
        <v>640</v>
      </c>
      <c r="J9" s="71" t="s">
        <v>0</v>
      </c>
      <c r="K9" s="71" t="s">
        <v>18</v>
      </c>
      <c r="L9" s="70" t="s">
        <v>1</v>
      </c>
      <c r="M9" s="73" t="s">
        <v>133</v>
      </c>
      <c r="N9" s="73" t="s">
        <v>85</v>
      </c>
      <c r="O9" s="73" t="s">
        <v>123</v>
      </c>
      <c r="P9" s="73" t="s">
        <v>124</v>
      </c>
      <c r="Q9" s="192" t="s">
        <v>40</v>
      </c>
      <c r="R9" s="159"/>
      <c r="S9" s="160"/>
      <c r="T9" s="158" t="s">
        <v>39</v>
      </c>
      <c r="U9" s="159"/>
      <c r="V9" s="160"/>
      <c r="W9" s="174" t="s">
        <v>40</v>
      </c>
      <c r="X9" s="159"/>
      <c r="Y9" s="160"/>
    </row>
    <row r="10" spans="1:25" s="2" customFormat="1" ht="85.5" customHeight="1" x14ac:dyDescent="0.2">
      <c r="A10" s="40" t="s">
        <v>624</v>
      </c>
      <c r="B10" s="40" t="s">
        <v>17</v>
      </c>
      <c r="C10" s="40" t="s">
        <v>16</v>
      </c>
      <c r="D10" s="40" t="s">
        <v>67</v>
      </c>
      <c r="E10" s="40" t="s">
        <v>29</v>
      </c>
      <c r="F10" s="40" t="s">
        <v>70</v>
      </c>
      <c r="G10" s="40" t="s">
        <v>71</v>
      </c>
      <c r="H10" s="50" t="s">
        <v>72</v>
      </c>
      <c r="I10" s="40" t="s">
        <v>73</v>
      </c>
      <c r="J10" s="40" t="s">
        <v>74</v>
      </c>
      <c r="K10" s="40" t="s">
        <v>75</v>
      </c>
      <c r="L10" s="49" t="s">
        <v>621</v>
      </c>
      <c r="M10" s="51" t="s">
        <v>628</v>
      </c>
      <c r="N10" s="40" t="s">
        <v>86</v>
      </c>
      <c r="O10" s="127" t="s">
        <v>125</v>
      </c>
      <c r="P10" s="127" t="s">
        <v>126</v>
      </c>
      <c r="Q10" s="56" t="s">
        <v>103</v>
      </c>
      <c r="R10" s="56" t="s">
        <v>104</v>
      </c>
      <c r="S10" s="62" t="s">
        <v>105</v>
      </c>
      <c r="T10" s="61" t="s">
        <v>103</v>
      </c>
      <c r="U10" s="61" t="s">
        <v>104</v>
      </c>
      <c r="V10" s="63" t="s">
        <v>106</v>
      </c>
      <c r="W10" s="176" t="s">
        <v>94</v>
      </c>
      <c r="X10" s="177"/>
      <c r="Y10" s="178"/>
    </row>
    <row r="11" spans="1:25" s="2" customFormat="1" ht="17.100000000000001" customHeight="1" x14ac:dyDescent="0.3">
      <c r="A11" s="91" t="s">
        <v>627</v>
      </c>
      <c r="B11" s="127"/>
      <c r="C11" s="127"/>
      <c r="D11" s="106" t="s">
        <v>132</v>
      </c>
      <c r="E11" s="106" t="s">
        <v>87</v>
      </c>
      <c r="F11" s="106" t="s">
        <v>37</v>
      </c>
      <c r="G11" s="14" t="s">
        <v>32</v>
      </c>
      <c r="H11" s="15" t="s">
        <v>14</v>
      </c>
      <c r="I11" s="14" t="s">
        <v>641</v>
      </c>
      <c r="J11" s="14" t="s">
        <v>6</v>
      </c>
      <c r="K11" s="15" t="s">
        <v>20</v>
      </c>
      <c r="L11" s="16" t="s">
        <v>13</v>
      </c>
      <c r="M11" s="14" t="s">
        <v>24</v>
      </c>
      <c r="N11" s="14" t="s">
        <v>119</v>
      </c>
      <c r="O11" s="104"/>
      <c r="P11" s="104"/>
      <c r="Q11" s="179" t="s">
        <v>95</v>
      </c>
      <c r="R11" s="180"/>
      <c r="S11" s="181"/>
      <c r="T11" s="187" t="s">
        <v>96</v>
      </c>
      <c r="U11" s="188"/>
      <c r="V11" s="189"/>
      <c r="W11" s="182" t="s">
        <v>99</v>
      </c>
      <c r="X11" s="183"/>
      <c r="Y11" s="184"/>
    </row>
    <row r="12" spans="1:25" s="2" customFormat="1" ht="17.100000000000001" customHeight="1" x14ac:dyDescent="0.3">
      <c r="A12" s="92" t="s">
        <v>626</v>
      </c>
      <c r="B12" s="128"/>
      <c r="C12" s="128"/>
      <c r="D12" s="107"/>
      <c r="E12" s="130"/>
      <c r="F12" s="104"/>
      <c r="G12" s="42" t="s">
        <v>33</v>
      </c>
      <c r="H12" s="15" t="s">
        <v>15</v>
      </c>
      <c r="I12" s="14" t="s">
        <v>642</v>
      </c>
      <c r="J12" s="14" t="s">
        <v>12</v>
      </c>
      <c r="K12" s="15" t="s">
        <v>21</v>
      </c>
      <c r="L12" s="16" t="s">
        <v>10</v>
      </c>
      <c r="M12" s="14" t="s">
        <v>25</v>
      </c>
      <c r="N12" s="14" t="s">
        <v>120</v>
      </c>
      <c r="O12" s="104"/>
      <c r="P12" s="104"/>
      <c r="Q12" s="65"/>
      <c r="R12" s="65"/>
      <c r="S12" s="48"/>
      <c r="T12" s="66"/>
      <c r="U12" s="66"/>
      <c r="V12" s="13"/>
      <c r="W12" s="67" t="s">
        <v>100</v>
      </c>
      <c r="X12" s="67" t="s">
        <v>101</v>
      </c>
      <c r="Y12" s="67" t="s">
        <v>102</v>
      </c>
    </row>
    <row r="13" spans="1:25" s="2" customFormat="1" ht="17.100000000000001" customHeight="1" x14ac:dyDescent="0.3">
      <c r="A13" s="98"/>
      <c r="B13" s="128"/>
      <c r="C13" s="128"/>
      <c r="D13" s="107"/>
      <c r="E13" s="130"/>
      <c r="F13" s="104"/>
      <c r="G13" s="94" t="s">
        <v>638</v>
      </c>
      <c r="H13" s="15" t="s">
        <v>27</v>
      </c>
      <c r="I13" s="14" t="s">
        <v>643</v>
      </c>
      <c r="J13" s="14" t="s">
        <v>10</v>
      </c>
      <c r="K13" s="15" t="s">
        <v>22</v>
      </c>
      <c r="L13" s="16" t="s">
        <v>26</v>
      </c>
      <c r="M13" s="101"/>
      <c r="N13" s="14" t="s">
        <v>118</v>
      </c>
      <c r="O13" s="104"/>
      <c r="P13" s="104"/>
      <c r="Q13" s="175" t="s">
        <v>89</v>
      </c>
      <c r="R13" s="175" t="s">
        <v>91</v>
      </c>
      <c r="S13" s="48"/>
      <c r="T13" s="190" t="s">
        <v>93</v>
      </c>
      <c r="U13" s="190" t="s">
        <v>92</v>
      </c>
      <c r="V13" s="13"/>
      <c r="W13" s="185" t="s">
        <v>97</v>
      </c>
      <c r="X13" s="185" t="s">
        <v>41</v>
      </c>
      <c r="Y13" s="185" t="s">
        <v>98</v>
      </c>
    </row>
    <row r="14" spans="1:25" s="2" customFormat="1" ht="17.100000000000001" customHeight="1" x14ac:dyDescent="0.3">
      <c r="A14" s="99"/>
      <c r="B14" s="128"/>
      <c r="C14" s="128"/>
      <c r="D14" s="101"/>
      <c r="E14" s="130"/>
      <c r="F14" s="104"/>
      <c r="G14" s="94"/>
      <c r="H14" s="15" t="s">
        <v>28</v>
      </c>
      <c r="I14" s="14" t="s">
        <v>6</v>
      </c>
      <c r="J14" s="42" t="s">
        <v>11</v>
      </c>
      <c r="K14" s="43" t="s">
        <v>13</v>
      </c>
      <c r="L14" s="44" t="s">
        <v>623</v>
      </c>
      <c r="M14" s="102"/>
      <c r="N14" s="14" t="s">
        <v>113</v>
      </c>
      <c r="O14" s="104"/>
      <c r="P14" s="104"/>
      <c r="Q14" s="137"/>
      <c r="R14" s="137"/>
      <c r="S14" s="48"/>
      <c r="T14" s="191"/>
      <c r="U14" s="191"/>
      <c r="V14" s="13"/>
      <c r="W14" s="186"/>
      <c r="X14" s="186"/>
      <c r="Y14" s="186"/>
    </row>
    <row r="15" spans="1:25" ht="17.100000000000001" customHeight="1" x14ac:dyDescent="0.3">
      <c r="A15" s="99"/>
      <c r="B15" s="128"/>
      <c r="C15" s="128"/>
      <c r="D15" s="102"/>
      <c r="E15" s="130"/>
      <c r="F15" s="104"/>
      <c r="G15" s="104"/>
      <c r="H15" s="43" t="s">
        <v>11</v>
      </c>
      <c r="I15" s="14" t="s">
        <v>12</v>
      </c>
      <c r="J15" s="168"/>
      <c r="K15" s="168"/>
      <c r="L15" s="44" t="s">
        <v>11</v>
      </c>
      <c r="M15" s="102"/>
      <c r="N15" s="14" t="s">
        <v>121</v>
      </c>
      <c r="O15" s="104"/>
      <c r="P15" s="104"/>
      <c r="Q15" s="137"/>
      <c r="R15" s="137"/>
      <c r="S15" s="18"/>
      <c r="T15" s="191"/>
      <c r="U15" s="191"/>
      <c r="V15" s="19"/>
      <c r="W15" s="186"/>
      <c r="X15" s="186"/>
      <c r="Y15" s="186"/>
    </row>
    <row r="16" spans="1:25" ht="17.100000000000001" customHeight="1" x14ac:dyDescent="0.3">
      <c r="A16" s="99"/>
      <c r="B16" s="128"/>
      <c r="C16" s="128"/>
      <c r="D16" s="102"/>
      <c r="E16" s="130"/>
      <c r="F16" s="104"/>
      <c r="G16" s="104"/>
      <c r="H16" s="120"/>
      <c r="I16" s="14" t="s">
        <v>644</v>
      </c>
      <c r="J16" s="104"/>
      <c r="K16" s="104"/>
      <c r="L16" s="104"/>
      <c r="M16" s="102"/>
      <c r="N16" s="14" t="s">
        <v>134</v>
      </c>
      <c r="O16" s="104"/>
      <c r="P16" s="104"/>
      <c r="Q16" s="137"/>
      <c r="R16" s="137"/>
      <c r="S16" s="57"/>
      <c r="T16" s="191"/>
      <c r="U16" s="191"/>
      <c r="V16" s="26"/>
      <c r="W16" s="186"/>
      <c r="X16" s="186"/>
      <c r="Y16" s="186"/>
    </row>
    <row r="17" spans="1:25" ht="17.100000000000001" customHeight="1" x14ac:dyDescent="0.3">
      <c r="A17" s="99"/>
      <c r="B17" s="128"/>
      <c r="C17" s="128"/>
      <c r="D17" s="102"/>
      <c r="E17" s="130"/>
      <c r="F17" s="104"/>
      <c r="G17" s="104"/>
      <c r="H17" s="104"/>
      <c r="I17" s="14" t="s">
        <v>10</v>
      </c>
      <c r="J17" s="104"/>
      <c r="K17" s="104"/>
      <c r="L17" s="104"/>
      <c r="M17" s="102"/>
      <c r="N17" s="14" t="s">
        <v>112</v>
      </c>
      <c r="O17" s="104"/>
      <c r="P17" s="104"/>
      <c r="Q17" s="12"/>
      <c r="R17" s="68"/>
      <c r="S17" s="58"/>
      <c r="T17" s="41"/>
      <c r="U17" s="41"/>
      <c r="V17" s="20"/>
      <c r="W17" s="25" t="s">
        <v>68</v>
      </c>
      <c r="X17" s="25" t="s">
        <v>68</v>
      </c>
      <c r="Y17" s="25" t="s">
        <v>68</v>
      </c>
    </row>
    <row r="18" spans="1:25" ht="17.100000000000001" customHeight="1" x14ac:dyDescent="0.3">
      <c r="A18" s="99"/>
      <c r="B18" s="128"/>
      <c r="C18" s="128"/>
      <c r="D18" s="102"/>
      <c r="E18" s="130"/>
      <c r="F18" s="104"/>
      <c r="G18" s="104"/>
      <c r="H18" s="104"/>
      <c r="I18" s="14"/>
      <c r="J18" s="104"/>
      <c r="K18" s="104"/>
      <c r="L18" s="104"/>
      <c r="M18" s="102"/>
      <c r="N18" s="14" t="s">
        <v>117</v>
      </c>
      <c r="O18" s="17" t="s">
        <v>24</v>
      </c>
      <c r="P18" s="17" t="s">
        <v>24</v>
      </c>
      <c r="Q18" s="136" t="s">
        <v>90</v>
      </c>
      <c r="R18" s="136" t="s">
        <v>90</v>
      </c>
      <c r="S18" s="58"/>
      <c r="T18" s="121" t="s">
        <v>90</v>
      </c>
      <c r="U18" s="121" t="s">
        <v>90</v>
      </c>
      <c r="V18" s="20"/>
      <c r="W18" s="21" t="s">
        <v>24</v>
      </c>
      <c r="X18" s="21" t="s">
        <v>24</v>
      </c>
      <c r="Y18" s="21" t="s">
        <v>24</v>
      </c>
    </row>
    <row r="19" spans="1:25" ht="17.100000000000001" customHeight="1" x14ac:dyDescent="0.3">
      <c r="A19" s="99"/>
      <c r="B19" s="128"/>
      <c r="C19" s="128"/>
      <c r="D19" s="102"/>
      <c r="E19" s="130"/>
      <c r="F19" s="104"/>
      <c r="G19" s="104"/>
      <c r="H19" s="104"/>
      <c r="I19" s="104"/>
      <c r="J19" s="104"/>
      <c r="K19" s="104"/>
      <c r="L19" s="104"/>
      <c r="M19" s="102"/>
      <c r="N19" s="14" t="s">
        <v>135</v>
      </c>
      <c r="O19" s="55" t="s">
        <v>25</v>
      </c>
      <c r="P19" s="55" t="s">
        <v>25</v>
      </c>
      <c r="Q19" s="137"/>
      <c r="R19" s="137"/>
      <c r="S19" s="58"/>
      <c r="T19" s="122"/>
      <c r="U19" s="122"/>
      <c r="V19" s="20"/>
      <c r="W19" s="53" t="s">
        <v>25</v>
      </c>
      <c r="X19" s="53" t="s">
        <v>25</v>
      </c>
      <c r="Y19" s="53" t="s">
        <v>25</v>
      </c>
    </row>
    <row r="20" spans="1:25" ht="17.100000000000001" customHeight="1" x14ac:dyDescent="0.3">
      <c r="A20" s="99"/>
      <c r="B20" s="128"/>
      <c r="C20" s="128"/>
      <c r="D20" s="102"/>
      <c r="E20" s="130"/>
      <c r="F20" s="104"/>
      <c r="G20" s="104"/>
      <c r="H20" s="104"/>
      <c r="I20" s="104"/>
      <c r="J20" s="104"/>
      <c r="K20" s="104"/>
      <c r="L20" s="104"/>
      <c r="M20" s="102"/>
      <c r="N20" s="14" t="s">
        <v>116</v>
      </c>
      <c r="O20" s="55" t="s">
        <v>11</v>
      </c>
      <c r="P20" s="55" t="s">
        <v>11</v>
      </c>
      <c r="Q20" s="137"/>
      <c r="R20" s="137"/>
      <c r="S20" s="59"/>
      <c r="T20" s="122"/>
      <c r="U20" s="122"/>
      <c r="V20" s="22"/>
      <c r="W20" s="69"/>
      <c r="X20" s="69"/>
      <c r="Y20" s="69"/>
    </row>
    <row r="21" spans="1:25" ht="17.100000000000001" customHeight="1" x14ac:dyDescent="0.3">
      <c r="A21" s="99"/>
      <c r="B21" s="128"/>
      <c r="C21" s="128"/>
      <c r="D21" s="102"/>
      <c r="E21" s="130"/>
      <c r="F21" s="104"/>
      <c r="G21" s="104"/>
      <c r="H21" s="104"/>
      <c r="I21" s="104"/>
      <c r="J21" s="104"/>
      <c r="K21" s="104"/>
      <c r="L21" s="104"/>
      <c r="M21" s="102"/>
      <c r="N21" s="14" t="s">
        <v>115</v>
      </c>
      <c r="O21" s="104"/>
      <c r="P21" s="104"/>
      <c r="Q21" s="137"/>
      <c r="R21" s="137"/>
      <c r="S21" s="59"/>
      <c r="T21" s="122"/>
      <c r="U21" s="122"/>
      <c r="V21" s="22"/>
      <c r="W21" s="69"/>
      <c r="X21" s="69"/>
      <c r="Y21" s="69"/>
    </row>
    <row r="22" spans="1:25" ht="17.100000000000001" customHeight="1" x14ac:dyDescent="0.3">
      <c r="A22" s="99"/>
      <c r="B22" s="128"/>
      <c r="C22" s="128"/>
      <c r="D22" s="102"/>
      <c r="E22" s="130"/>
      <c r="F22" s="104"/>
      <c r="G22" s="104"/>
      <c r="H22" s="104"/>
      <c r="I22" s="104"/>
      <c r="J22" s="104"/>
      <c r="K22" s="104"/>
      <c r="L22" s="104"/>
      <c r="M22" s="102"/>
      <c r="N22" s="14" t="s">
        <v>114</v>
      </c>
      <c r="O22" s="104"/>
      <c r="P22" s="104"/>
      <c r="Q22" s="137"/>
      <c r="R22" s="137"/>
      <c r="S22" s="59"/>
      <c r="T22" s="122"/>
      <c r="U22" s="122"/>
      <c r="V22" s="22"/>
      <c r="W22" s="69"/>
      <c r="X22" s="69"/>
      <c r="Y22" s="69"/>
    </row>
    <row r="23" spans="1:25" ht="17.100000000000001" customHeight="1" thickBot="1" x14ac:dyDescent="0.35">
      <c r="A23" s="100"/>
      <c r="B23" s="129"/>
      <c r="C23" s="129"/>
      <c r="D23" s="103"/>
      <c r="E23" s="131"/>
      <c r="F23" s="105"/>
      <c r="G23" s="105"/>
      <c r="H23" s="105"/>
      <c r="I23" s="105"/>
      <c r="J23" s="105"/>
      <c r="K23" s="105"/>
      <c r="L23" s="105"/>
      <c r="M23" s="103"/>
      <c r="N23" s="23" t="s">
        <v>122</v>
      </c>
      <c r="O23" s="105"/>
      <c r="P23" s="105"/>
      <c r="Q23" s="138"/>
      <c r="R23" s="138"/>
      <c r="S23" s="60"/>
      <c r="T23" s="123"/>
      <c r="U23" s="123"/>
      <c r="V23" s="24"/>
      <c r="W23" s="54"/>
      <c r="X23" s="54"/>
      <c r="Y23" s="54"/>
    </row>
    <row r="24" spans="1:25" ht="16.5" x14ac:dyDescent="0.3">
      <c r="A24" s="11"/>
      <c r="B24" s="11"/>
      <c r="C24" s="11"/>
      <c r="D24" s="11"/>
      <c r="E24" s="11"/>
      <c r="F24" s="27"/>
      <c r="G24" s="11"/>
      <c r="H24" s="36"/>
      <c r="I24" s="11"/>
      <c r="J24" s="11"/>
      <c r="K24" s="11"/>
      <c r="L24" s="11"/>
      <c r="M24" s="11"/>
      <c r="N24" s="11"/>
      <c r="O24" s="11"/>
      <c r="P24" s="11"/>
      <c r="Q24" s="11"/>
      <c r="R24" s="11"/>
      <c r="S24" s="64" t="str">
        <f t="shared" ref="S24:S73" si="0">IF(ISBLANK(R24),"Unknown",IF(ISBLANK(Q24),"Unknown",IF(R24&gt;Q24,"Improved",IF(R24&lt;Q24,"Decreased",IF(R24=Q24,"Maintained")))))</f>
        <v>Unknown</v>
      </c>
      <c r="T24" s="11"/>
      <c r="U24" s="11"/>
      <c r="V24" s="64" t="str">
        <f t="shared" ref="V24:V73" si="1">IF(ISBLANK(U24),"Unknown",IF(ISBLANK(T24),"Unknown",IF(U24&gt;T24,"Improved",IF(U24&lt;T24,"Decreased",IF(U24=T24,"Maintained")))))</f>
        <v>Unknown</v>
      </c>
      <c r="W24" s="11"/>
      <c r="X24" s="11"/>
      <c r="Y24" s="11"/>
    </row>
    <row r="25" spans="1:25" ht="16.5" x14ac:dyDescent="0.3">
      <c r="A25" s="11"/>
      <c r="B25" s="11"/>
      <c r="C25" s="11"/>
      <c r="D25" s="11"/>
      <c r="E25" s="11"/>
      <c r="F25" s="82"/>
      <c r="G25" s="11"/>
      <c r="H25" s="36"/>
      <c r="I25" s="11"/>
      <c r="J25" s="11"/>
      <c r="K25" s="11"/>
      <c r="L25" s="11"/>
      <c r="M25" s="11"/>
      <c r="N25" s="11"/>
      <c r="O25" s="11"/>
      <c r="P25" s="11"/>
      <c r="Q25" s="11"/>
      <c r="R25" s="11"/>
      <c r="S25" s="64" t="str">
        <f t="shared" si="0"/>
        <v>Unknown</v>
      </c>
      <c r="T25" s="11"/>
      <c r="U25" s="11"/>
      <c r="V25" s="64" t="str">
        <f t="shared" si="1"/>
        <v>Unknown</v>
      </c>
      <c r="W25" s="11"/>
      <c r="X25" s="11"/>
      <c r="Y25" s="11"/>
    </row>
    <row r="26" spans="1:25" ht="16.5" x14ac:dyDescent="0.3">
      <c r="A26" s="11"/>
      <c r="B26" s="11"/>
      <c r="C26" s="11"/>
      <c r="D26" s="11"/>
      <c r="E26" s="11"/>
      <c r="F26" s="27"/>
      <c r="G26" s="11"/>
      <c r="H26" s="36"/>
      <c r="I26" s="11"/>
      <c r="J26" s="11"/>
      <c r="K26" s="11"/>
      <c r="L26" s="11"/>
      <c r="M26" s="11"/>
      <c r="N26" s="11"/>
      <c r="O26" s="11"/>
      <c r="P26" s="11"/>
      <c r="Q26" s="11"/>
      <c r="R26" s="11"/>
      <c r="S26" s="64" t="str">
        <f t="shared" si="0"/>
        <v>Unknown</v>
      </c>
      <c r="T26" s="11"/>
      <c r="U26" s="11"/>
      <c r="V26" s="64" t="str">
        <f t="shared" si="1"/>
        <v>Unknown</v>
      </c>
      <c r="W26" s="11"/>
      <c r="X26" s="11"/>
      <c r="Y26" s="11"/>
    </row>
    <row r="27" spans="1:25" ht="16.5" x14ac:dyDescent="0.3">
      <c r="A27" s="11"/>
      <c r="B27" s="11"/>
      <c r="C27" s="11"/>
      <c r="D27" s="11"/>
      <c r="E27" s="11"/>
      <c r="F27" s="27"/>
      <c r="G27" s="11"/>
      <c r="H27" s="36"/>
      <c r="I27" s="11"/>
      <c r="J27" s="11"/>
      <c r="K27" s="11"/>
      <c r="L27" s="11"/>
      <c r="M27" s="11"/>
      <c r="N27" s="11"/>
      <c r="O27" s="11"/>
      <c r="P27" s="11"/>
      <c r="Q27" s="11"/>
      <c r="R27" s="11"/>
      <c r="S27" s="64" t="str">
        <f t="shared" si="0"/>
        <v>Unknown</v>
      </c>
      <c r="T27" s="11"/>
      <c r="U27" s="11"/>
      <c r="V27" s="64" t="str">
        <f t="shared" si="1"/>
        <v>Unknown</v>
      </c>
      <c r="W27" s="11"/>
      <c r="X27" s="11"/>
      <c r="Y27" s="11"/>
    </row>
    <row r="28" spans="1:25" ht="16.5" x14ac:dyDescent="0.3">
      <c r="A28" s="11"/>
      <c r="B28" s="11"/>
      <c r="C28" s="11"/>
      <c r="D28" s="11"/>
      <c r="E28" s="11"/>
      <c r="F28" s="27"/>
      <c r="G28" s="11"/>
      <c r="H28" s="36"/>
      <c r="I28" s="11"/>
      <c r="J28" s="11"/>
      <c r="K28" s="11"/>
      <c r="L28" s="11"/>
      <c r="M28" s="11"/>
      <c r="N28" s="11"/>
      <c r="O28" s="11"/>
      <c r="P28" s="11"/>
      <c r="Q28" s="11"/>
      <c r="R28" s="11"/>
      <c r="S28" s="64" t="str">
        <f t="shared" si="0"/>
        <v>Unknown</v>
      </c>
      <c r="T28" s="11"/>
      <c r="U28" s="11"/>
      <c r="V28" s="64" t="str">
        <f t="shared" si="1"/>
        <v>Unknown</v>
      </c>
      <c r="W28" s="11"/>
      <c r="X28" s="11"/>
      <c r="Y28" s="11"/>
    </row>
    <row r="29" spans="1:25" ht="16.5" x14ac:dyDescent="0.3">
      <c r="A29" s="11"/>
      <c r="B29" s="11"/>
      <c r="C29" s="11"/>
      <c r="D29" s="11"/>
      <c r="E29" s="11"/>
      <c r="F29" s="27"/>
      <c r="G29" s="11"/>
      <c r="H29" s="36"/>
      <c r="I29" s="11"/>
      <c r="J29" s="11"/>
      <c r="K29" s="11"/>
      <c r="L29" s="11"/>
      <c r="M29" s="11"/>
      <c r="N29" s="11"/>
      <c r="O29" s="11"/>
      <c r="P29" s="11"/>
      <c r="Q29" s="11"/>
      <c r="R29" s="11"/>
      <c r="S29" s="64" t="str">
        <f t="shared" si="0"/>
        <v>Unknown</v>
      </c>
      <c r="T29" s="11"/>
      <c r="U29" s="11"/>
      <c r="V29" s="64" t="str">
        <f t="shared" si="1"/>
        <v>Unknown</v>
      </c>
      <c r="W29" s="11"/>
      <c r="X29" s="11"/>
      <c r="Y29" s="11"/>
    </row>
    <row r="30" spans="1:25" ht="16.5" x14ac:dyDescent="0.3">
      <c r="A30" s="11"/>
      <c r="B30" s="11"/>
      <c r="C30" s="11"/>
      <c r="D30" s="11"/>
      <c r="E30" s="11"/>
      <c r="F30" s="27"/>
      <c r="G30" s="11"/>
      <c r="H30" s="36"/>
      <c r="I30" s="11"/>
      <c r="J30" s="11"/>
      <c r="K30" s="11"/>
      <c r="L30" s="11"/>
      <c r="M30" s="11"/>
      <c r="N30" s="11"/>
      <c r="O30" s="11"/>
      <c r="P30" s="11"/>
      <c r="Q30" s="11"/>
      <c r="R30" s="11"/>
      <c r="S30" s="64" t="str">
        <f t="shared" si="0"/>
        <v>Unknown</v>
      </c>
      <c r="T30" s="11"/>
      <c r="U30" s="11"/>
      <c r="V30" s="64" t="str">
        <f t="shared" si="1"/>
        <v>Unknown</v>
      </c>
      <c r="W30" s="11"/>
      <c r="X30" s="11"/>
      <c r="Y30" s="11"/>
    </row>
    <row r="31" spans="1:25" ht="16.5" x14ac:dyDescent="0.3">
      <c r="A31" s="11"/>
      <c r="B31" s="11"/>
      <c r="C31" s="11"/>
      <c r="D31" s="11"/>
      <c r="E31" s="11"/>
      <c r="F31" s="27"/>
      <c r="G31" s="11"/>
      <c r="H31" s="36"/>
      <c r="I31" s="11"/>
      <c r="J31" s="11"/>
      <c r="K31" s="11"/>
      <c r="L31" s="11"/>
      <c r="M31" s="11"/>
      <c r="N31" s="11"/>
      <c r="O31" s="11"/>
      <c r="P31" s="11"/>
      <c r="Q31" s="11"/>
      <c r="R31" s="11"/>
      <c r="S31" s="64" t="str">
        <f t="shared" si="0"/>
        <v>Unknown</v>
      </c>
      <c r="T31" s="11"/>
      <c r="U31" s="11"/>
      <c r="V31" s="64" t="str">
        <f t="shared" si="1"/>
        <v>Unknown</v>
      </c>
      <c r="W31" s="11"/>
      <c r="X31" s="11"/>
      <c r="Y31" s="11"/>
    </row>
    <row r="32" spans="1:25" ht="16.5" x14ac:dyDescent="0.3">
      <c r="A32" s="11"/>
      <c r="B32" s="11"/>
      <c r="C32" s="11"/>
      <c r="D32" s="11"/>
      <c r="E32" s="11"/>
      <c r="F32" s="27"/>
      <c r="G32" s="11"/>
      <c r="H32" s="36"/>
      <c r="I32" s="11"/>
      <c r="J32" s="11"/>
      <c r="K32" s="11"/>
      <c r="L32" s="11"/>
      <c r="M32" s="11"/>
      <c r="N32" s="11"/>
      <c r="O32" s="11"/>
      <c r="P32" s="11"/>
      <c r="Q32" s="11"/>
      <c r="R32" s="11"/>
      <c r="S32" s="64" t="str">
        <f t="shared" si="0"/>
        <v>Unknown</v>
      </c>
      <c r="T32" s="11"/>
      <c r="U32" s="11"/>
      <c r="V32" s="64" t="str">
        <f t="shared" si="1"/>
        <v>Unknown</v>
      </c>
      <c r="W32" s="11"/>
      <c r="X32" s="11"/>
      <c r="Y32" s="11"/>
    </row>
    <row r="33" spans="1:25" ht="16.5" x14ac:dyDescent="0.3">
      <c r="A33" s="11"/>
      <c r="B33" s="11"/>
      <c r="C33" s="11"/>
      <c r="D33" s="11"/>
      <c r="E33" s="11"/>
      <c r="F33" s="27"/>
      <c r="G33" s="11"/>
      <c r="H33" s="36"/>
      <c r="I33" s="11"/>
      <c r="J33" s="11"/>
      <c r="K33" s="11"/>
      <c r="L33" s="11"/>
      <c r="M33" s="11"/>
      <c r="N33" s="11"/>
      <c r="O33" s="11"/>
      <c r="P33" s="11"/>
      <c r="Q33" s="11"/>
      <c r="R33" s="11"/>
      <c r="S33" s="64" t="str">
        <f t="shared" si="0"/>
        <v>Unknown</v>
      </c>
      <c r="T33" s="11"/>
      <c r="U33" s="11"/>
      <c r="V33" s="64" t="str">
        <f t="shared" si="1"/>
        <v>Unknown</v>
      </c>
      <c r="W33" s="11"/>
      <c r="X33" s="11"/>
      <c r="Y33" s="11"/>
    </row>
    <row r="34" spans="1:25" ht="16.5" x14ac:dyDescent="0.3">
      <c r="A34" s="11"/>
      <c r="B34" s="11"/>
      <c r="C34" s="11"/>
      <c r="D34" s="11"/>
      <c r="E34" s="11"/>
      <c r="F34" s="27"/>
      <c r="G34" s="11"/>
      <c r="H34" s="36"/>
      <c r="I34" s="11"/>
      <c r="J34" s="11"/>
      <c r="K34" s="11"/>
      <c r="L34" s="11"/>
      <c r="M34" s="11"/>
      <c r="N34" s="11"/>
      <c r="O34" s="11"/>
      <c r="P34" s="11"/>
      <c r="Q34" s="11"/>
      <c r="R34" s="11"/>
      <c r="S34" s="64" t="str">
        <f t="shared" si="0"/>
        <v>Unknown</v>
      </c>
      <c r="T34" s="11"/>
      <c r="U34" s="11"/>
      <c r="V34" s="64" t="str">
        <f t="shared" si="1"/>
        <v>Unknown</v>
      </c>
      <c r="W34" s="11"/>
      <c r="X34" s="11"/>
      <c r="Y34" s="11"/>
    </row>
    <row r="35" spans="1:25" ht="16.5" x14ac:dyDescent="0.3">
      <c r="A35" s="11"/>
      <c r="B35" s="11"/>
      <c r="C35" s="11"/>
      <c r="D35" s="11"/>
      <c r="E35" s="11"/>
      <c r="F35" s="27"/>
      <c r="G35" s="11"/>
      <c r="H35" s="36"/>
      <c r="I35" s="11"/>
      <c r="J35" s="11"/>
      <c r="K35" s="11"/>
      <c r="L35" s="11"/>
      <c r="M35" s="11"/>
      <c r="N35" s="11"/>
      <c r="O35" s="11"/>
      <c r="P35" s="11"/>
      <c r="Q35" s="11"/>
      <c r="R35" s="11"/>
      <c r="S35" s="64" t="str">
        <f t="shared" si="0"/>
        <v>Unknown</v>
      </c>
      <c r="T35" s="11"/>
      <c r="U35" s="11"/>
      <c r="V35" s="64" t="str">
        <f t="shared" si="1"/>
        <v>Unknown</v>
      </c>
      <c r="W35" s="11"/>
      <c r="X35" s="11"/>
      <c r="Y35" s="11"/>
    </row>
    <row r="36" spans="1:25" ht="16.5" x14ac:dyDescent="0.3">
      <c r="A36" s="11"/>
      <c r="B36" s="11"/>
      <c r="C36" s="11"/>
      <c r="D36" s="11"/>
      <c r="E36" s="11"/>
      <c r="F36" s="27"/>
      <c r="G36" s="11"/>
      <c r="H36" s="36"/>
      <c r="I36" s="11"/>
      <c r="J36" s="11"/>
      <c r="K36" s="11"/>
      <c r="L36" s="11"/>
      <c r="M36" s="11"/>
      <c r="N36" s="11"/>
      <c r="O36" s="11"/>
      <c r="P36" s="11"/>
      <c r="Q36" s="11"/>
      <c r="R36" s="11"/>
      <c r="S36" s="64" t="str">
        <f t="shared" si="0"/>
        <v>Unknown</v>
      </c>
      <c r="T36" s="11"/>
      <c r="U36" s="11"/>
      <c r="V36" s="64" t="str">
        <f t="shared" si="1"/>
        <v>Unknown</v>
      </c>
      <c r="W36" s="11"/>
      <c r="X36" s="11"/>
      <c r="Y36" s="11"/>
    </row>
    <row r="37" spans="1:25" ht="16.5" x14ac:dyDescent="0.3">
      <c r="A37" s="11"/>
      <c r="B37" s="11"/>
      <c r="C37" s="11"/>
      <c r="D37" s="11"/>
      <c r="E37" s="11"/>
      <c r="F37" s="27"/>
      <c r="G37" s="11"/>
      <c r="H37" s="36"/>
      <c r="I37" s="11"/>
      <c r="J37" s="11"/>
      <c r="K37" s="11"/>
      <c r="L37" s="11"/>
      <c r="M37" s="11"/>
      <c r="N37" s="11"/>
      <c r="O37" s="11"/>
      <c r="P37" s="11"/>
      <c r="Q37" s="11"/>
      <c r="R37" s="11"/>
      <c r="S37" s="64" t="str">
        <f t="shared" si="0"/>
        <v>Unknown</v>
      </c>
      <c r="T37" s="11"/>
      <c r="U37" s="11"/>
      <c r="V37" s="64" t="str">
        <f t="shared" si="1"/>
        <v>Unknown</v>
      </c>
      <c r="W37" s="11"/>
      <c r="X37" s="11"/>
      <c r="Y37" s="11"/>
    </row>
    <row r="38" spans="1:25" ht="16.5" x14ac:dyDescent="0.3">
      <c r="A38" s="11"/>
      <c r="B38" s="11"/>
      <c r="C38" s="11"/>
      <c r="D38" s="11"/>
      <c r="E38" s="11"/>
      <c r="F38" s="27"/>
      <c r="G38" s="11"/>
      <c r="H38" s="36"/>
      <c r="I38" s="11"/>
      <c r="J38" s="11"/>
      <c r="K38" s="11"/>
      <c r="L38" s="11"/>
      <c r="M38" s="11"/>
      <c r="N38" s="11"/>
      <c r="O38" s="11"/>
      <c r="P38" s="11"/>
      <c r="Q38" s="11"/>
      <c r="R38" s="11"/>
      <c r="S38" s="64" t="str">
        <f t="shared" si="0"/>
        <v>Unknown</v>
      </c>
      <c r="T38" s="11"/>
      <c r="U38" s="11"/>
      <c r="V38" s="64" t="str">
        <f t="shared" si="1"/>
        <v>Unknown</v>
      </c>
      <c r="W38" s="11"/>
      <c r="X38" s="11"/>
      <c r="Y38" s="11"/>
    </row>
    <row r="39" spans="1:25" ht="16.5" x14ac:dyDescent="0.3">
      <c r="A39" s="11"/>
      <c r="B39" s="11"/>
      <c r="C39" s="11"/>
      <c r="D39" s="11"/>
      <c r="E39" s="11"/>
      <c r="F39" s="27"/>
      <c r="G39" s="11"/>
      <c r="H39" s="36"/>
      <c r="I39" s="11"/>
      <c r="J39" s="11"/>
      <c r="K39" s="11"/>
      <c r="L39" s="11"/>
      <c r="M39" s="11"/>
      <c r="N39" s="11"/>
      <c r="O39" s="11"/>
      <c r="P39" s="11"/>
      <c r="Q39" s="11"/>
      <c r="R39" s="11"/>
      <c r="S39" s="64" t="str">
        <f t="shared" si="0"/>
        <v>Unknown</v>
      </c>
      <c r="T39" s="11"/>
      <c r="U39" s="11"/>
      <c r="V39" s="64" t="str">
        <f t="shared" si="1"/>
        <v>Unknown</v>
      </c>
      <c r="W39" s="11"/>
      <c r="X39" s="11"/>
      <c r="Y39" s="11"/>
    </row>
    <row r="40" spans="1:25" ht="16.5" x14ac:dyDescent="0.3">
      <c r="A40" s="11"/>
      <c r="B40" s="11"/>
      <c r="C40" s="11"/>
      <c r="D40" s="11"/>
      <c r="E40" s="11"/>
      <c r="F40" s="27"/>
      <c r="G40" s="11"/>
      <c r="H40" s="36"/>
      <c r="I40" s="11"/>
      <c r="J40" s="11"/>
      <c r="K40" s="11"/>
      <c r="L40" s="11"/>
      <c r="M40" s="11"/>
      <c r="N40" s="11"/>
      <c r="O40" s="11"/>
      <c r="P40" s="11"/>
      <c r="Q40" s="11"/>
      <c r="R40" s="11"/>
      <c r="S40" s="64" t="str">
        <f t="shared" si="0"/>
        <v>Unknown</v>
      </c>
      <c r="T40" s="11"/>
      <c r="U40" s="11"/>
      <c r="V40" s="64" t="str">
        <f t="shared" si="1"/>
        <v>Unknown</v>
      </c>
      <c r="W40" s="11"/>
      <c r="X40" s="11"/>
      <c r="Y40" s="11"/>
    </row>
    <row r="41" spans="1:25" ht="16.5" x14ac:dyDescent="0.3">
      <c r="A41" s="11"/>
      <c r="B41" s="11"/>
      <c r="C41" s="11"/>
      <c r="D41" s="11"/>
      <c r="E41" s="11"/>
      <c r="F41" s="27"/>
      <c r="G41" s="11"/>
      <c r="H41" s="36"/>
      <c r="I41" s="11"/>
      <c r="J41" s="11"/>
      <c r="K41" s="11"/>
      <c r="L41" s="11"/>
      <c r="M41" s="11"/>
      <c r="N41" s="11"/>
      <c r="O41" s="11"/>
      <c r="P41" s="11"/>
      <c r="Q41" s="11"/>
      <c r="R41" s="11"/>
      <c r="S41" s="64" t="str">
        <f t="shared" si="0"/>
        <v>Unknown</v>
      </c>
      <c r="T41" s="11"/>
      <c r="U41" s="11"/>
      <c r="V41" s="64" t="str">
        <f t="shared" si="1"/>
        <v>Unknown</v>
      </c>
      <c r="W41" s="11"/>
      <c r="X41" s="11"/>
      <c r="Y41" s="11"/>
    </row>
    <row r="42" spans="1:25" ht="16.5" x14ac:dyDescent="0.3">
      <c r="A42" s="11"/>
      <c r="B42" s="11"/>
      <c r="C42" s="11"/>
      <c r="D42" s="11"/>
      <c r="E42" s="11"/>
      <c r="F42" s="27"/>
      <c r="G42" s="11"/>
      <c r="H42" s="36"/>
      <c r="I42" s="11"/>
      <c r="J42" s="11"/>
      <c r="K42" s="11"/>
      <c r="L42" s="11"/>
      <c r="M42" s="11"/>
      <c r="N42" s="11"/>
      <c r="O42" s="11"/>
      <c r="P42" s="11"/>
      <c r="Q42" s="11"/>
      <c r="R42" s="11"/>
      <c r="S42" s="64" t="str">
        <f t="shared" si="0"/>
        <v>Unknown</v>
      </c>
      <c r="T42" s="11"/>
      <c r="U42" s="11"/>
      <c r="V42" s="64" t="str">
        <f t="shared" si="1"/>
        <v>Unknown</v>
      </c>
      <c r="W42" s="11"/>
      <c r="X42" s="11"/>
      <c r="Y42" s="11"/>
    </row>
    <row r="43" spans="1:25" ht="16.5" x14ac:dyDescent="0.3">
      <c r="A43" s="11"/>
      <c r="B43" s="11"/>
      <c r="C43" s="11"/>
      <c r="D43" s="11"/>
      <c r="E43" s="11"/>
      <c r="F43" s="27"/>
      <c r="G43" s="11"/>
      <c r="H43" s="36"/>
      <c r="I43" s="11"/>
      <c r="J43" s="11"/>
      <c r="K43" s="11"/>
      <c r="L43" s="11"/>
      <c r="M43" s="11"/>
      <c r="N43" s="11"/>
      <c r="O43" s="11"/>
      <c r="P43" s="11"/>
      <c r="Q43" s="11"/>
      <c r="R43" s="11"/>
      <c r="S43" s="64" t="str">
        <f t="shared" si="0"/>
        <v>Unknown</v>
      </c>
      <c r="T43" s="11"/>
      <c r="U43" s="11"/>
      <c r="V43" s="64" t="str">
        <f t="shared" si="1"/>
        <v>Unknown</v>
      </c>
      <c r="W43" s="11"/>
      <c r="X43" s="11"/>
      <c r="Y43" s="11"/>
    </row>
    <row r="44" spans="1:25" ht="16.5" x14ac:dyDescent="0.3">
      <c r="A44" s="11"/>
      <c r="B44" s="11"/>
      <c r="C44" s="11"/>
      <c r="D44" s="11"/>
      <c r="E44" s="11"/>
      <c r="F44" s="27"/>
      <c r="G44" s="11"/>
      <c r="H44" s="36"/>
      <c r="I44" s="11"/>
      <c r="J44" s="11"/>
      <c r="K44" s="11"/>
      <c r="L44" s="11"/>
      <c r="M44" s="11"/>
      <c r="N44" s="11"/>
      <c r="O44" s="11"/>
      <c r="P44" s="11"/>
      <c r="Q44" s="11"/>
      <c r="R44" s="11"/>
      <c r="S44" s="64" t="str">
        <f t="shared" si="0"/>
        <v>Unknown</v>
      </c>
      <c r="T44" s="11"/>
      <c r="U44" s="11"/>
      <c r="V44" s="64" t="str">
        <f t="shared" si="1"/>
        <v>Unknown</v>
      </c>
      <c r="W44" s="11"/>
      <c r="X44" s="11"/>
      <c r="Y44" s="11"/>
    </row>
    <row r="45" spans="1:25" ht="16.5" x14ac:dyDescent="0.3">
      <c r="A45" s="11"/>
      <c r="B45" s="11"/>
      <c r="C45" s="11"/>
      <c r="D45" s="11"/>
      <c r="E45" s="11"/>
      <c r="F45" s="27"/>
      <c r="G45" s="11"/>
      <c r="H45" s="36"/>
      <c r="I45" s="11"/>
      <c r="J45" s="11"/>
      <c r="K45" s="11"/>
      <c r="L45" s="11"/>
      <c r="M45" s="11"/>
      <c r="N45" s="11"/>
      <c r="O45" s="11"/>
      <c r="P45" s="11"/>
      <c r="Q45" s="11"/>
      <c r="R45" s="11"/>
      <c r="S45" s="64" t="str">
        <f t="shared" si="0"/>
        <v>Unknown</v>
      </c>
      <c r="T45" s="11"/>
      <c r="U45" s="11"/>
      <c r="V45" s="64" t="str">
        <f t="shared" si="1"/>
        <v>Unknown</v>
      </c>
      <c r="W45" s="11"/>
      <c r="X45" s="11"/>
      <c r="Y45" s="11"/>
    </row>
    <row r="46" spans="1:25" ht="16.5" x14ac:dyDescent="0.3">
      <c r="A46" s="11"/>
      <c r="B46" s="11"/>
      <c r="C46" s="11"/>
      <c r="D46" s="11"/>
      <c r="E46" s="11"/>
      <c r="F46" s="27"/>
      <c r="G46" s="11"/>
      <c r="H46" s="36"/>
      <c r="I46" s="11"/>
      <c r="J46" s="11"/>
      <c r="K46" s="11"/>
      <c r="L46" s="11"/>
      <c r="M46" s="11"/>
      <c r="N46" s="11"/>
      <c r="O46" s="11"/>
      <c r="P46" s="11"/>
      <c r="Q46" s="11"/>
      <c r="R46" s="11"/>
      <c r="S46" s="64" t="str">
        <f t="shared" si="0"/>
        <v>Unknown</v>
      </c>
      <c r="T46" s="11"/>
      <c r="U46" s="11"/>
      <c r="V46" s="64" t="str">
        <f t="shared" si="1"/>
        <v>Unknown</v>
      </c>
      <c r="W46" s="11"/>
      <c r="X46" s="11"/>
      <c r="Y46" s="11"/>
    </row>
    <row r="47" spans="1:25" ht="16.5" x14ac:dyDescent="0.3">
      <c r="A47" s="11"/>
      <c r="B47" s="11"/>
      <c r="C47" s="11"/>
      <c r="D47" s="11"/>
      <c r="E47" s="11"/>
      <c r="F47" s="27"/>
      <c r="G47" s="11"/>
      <c r="H47" s="36"/>
      <c r="I47" s="11"/>
      <c r="J47" s="11"/>
      <c r="K47" s="11"/>
      <c r="L47" s="11"/>
      <c r="M47" s="11"/>
      <c r="N47" s="11"/>
      <c r="O47" s="11"/>
      <c r="P47" s="11"/>
      <c r="Q47" s="11"/>
      <c r="R47" s="11"/>
      <c r="S47" s="64" t="str">
        <f t="shared" si="0"/>
        <v>Unknown</v>
      </c>
      <c r="T47" s="11"/>
      <c r="U47" s="11"/>
      <c r="V47" s="64" t="str">
        <f t="shared" si="1"/>
        <v>Unknown</v>
      </c>
      <c r="W47" s="11"/>
      <c r="X47" s="11"/>
      <c r="Y47" s="11"/>
    </row>
    <row r="48" spans="1:25" ht="16.5" x14ac:dyDescent="0.3">
      <c r="A48" s="11"/>
      <c r="B48" s="11"/>
      <c r="C48" s="11"/>
      <c r="D48" s="11"/>
      <c r="E48" s="11"/>
      <c r="F48" s="27"/>
      <c r="G48" s="11"/>
      <c r="H48" s="36"/>
      <c r="I48" s="11"/>
      <c r="J48" s="11"/>
      <c r="K48" s="11"/>
      <c r="L48" s="11"/>
      <c r="M48" s="11"/>
      <c r="N48" s="11"/>
      <c r="O48" s="11"/>
      <c r="P48" s="11"/>
      <c r="Q48" s="11"/>
      <c r="R48" s="11"/>
      <c r="S48" s="64" t="str">
        <f t="shared" si="0"/>
        <v>Unknown</v>
      </c>
      <c r="T48" s="11"/>
      <c r="U48" s="11"/>
      <c r="V48" s="64" t="str">
        <f t="shared" si="1"/>
        <v>Unknown</v>
      </c>
      <c r="W48" s="11"/>
      <c r="X48" s="11"/>
      <c r="Y48" s="11"/>
    </row>
    <row r="49" spans="1:25" ht="16.5" x14ac:dyDescent="0.3">
      <c r="A49" s="11"/>
      <c r="B49" s="11"/>
      <c r="C49" s="11"/>
      <c r="D49" s="11"/>
      <c r="E49" s="11"/>
      <c r="F49" s="27"/>
      <c r="G49" s="11"/>
      <c r="H49" s="36"/>
      <c r="I49" s="11"/>
      <c r="J49" s="11"/>
      <c r="K49" s="11"/>
      <c r="L49" s="11"/>
      <c r="M49" s="11"/>
      <c r="N49" s="11"/>
      <c r="O49" s="11"/>
      <c r="P49" s="11"/>
      <c r="Q49" s="11"/>
      <c r="R49" s="11"/>
      <c r="S49" s="64" t="str">
        <f t="shared" si="0"/>
        <v>Unknown</v>
      </c>
      <c r="T49" s="11"/>
      <c r="U49" s="11"/>
      <c r="V49" s="64" t="str">
        <f t="shared" si="1"/>
        <v>Unknown</v>
      </c>
      <c r="W49" s="11"/>
      <c r="X49" s="11"/>
      <c r="Y49" s="11"/>
    </row>
    <row r="50" spans="1:25" ht="16.5" x14ac:dyDescent="0.3">
      <c r="A50" s="11"/>
      <c r="B50" s="11"/>
      <c r="C50" s="11"/>
      <c r="D50" s="11"/>
      <c r="E50" s="11"/>
      <c r="F50" s="27"/>
      <c r="G50" s="11"/>
      <c r="H50" s="36"/>
      <c r="I50" s="11"/>
      <c r="J50" s="11"/>
      <c r="K50" s="11"/>
      <c r="L50" s="11"/>
      <c r="M50" s="11"/>
      <c r="N50" s="11"/>
      <c r="O50" s="11"/>
      <c r="P50" s="11"/>
      <c r="Q50" s="11"/>
      <c r="R50" s="11"/>
      <c r="S50" s="64" t="str">
        <f t="shared" si="0"/>
        <v>Unknown</v>
      </c>
      <c r="T50" s="11"/>
      <c r="U50" s="11"/>
      <c r="V50" s="64" t="str">
        <f t="shared" si="1"/>
        <v>Unknown</v>
      </c>
      <c r="W50" s="11"/>
      <c r="X50" s="11"/>
      <c r="Y50" s="11"/>
    </row>
    <row r="51" spans="1:25" ht="16.5" x14ac:dyDescent="0.3">
      <c r="A51" s="11"/>
      <c r="B51" s="11"/>
      <c r="C51" s="11"/>
      <c r="D51" s="11"/>
      <c r="E51" s="11"/>
      <c r="F51" s="27"/>
      <c r="G51" s="11"/>
      <c r="H51" s="36"/>
      <c r="I51" s="11"/>
      <c r="J51" s="11"/>
      <c r="K51" s="11"/>
      <c r="L51" s="11"/>
      <c r="M51" s="11"/>
      <c r="N51" s="11"/>
      <c r="O51" s="11"/>
      <c r="P51" s="11"/>
      <c r="Q51" s="11"/>
      <c r="R51" s="11"/>
      <c r="S51" s="64" t="str">
        <f t="shared" si="0"/>
        <v>Unknown</v>
      </c>
      <c r="T51" s="11"/>
      <c r="U51" s="11"/>
      <c r="V51" s="64" t="str">
        <f t="shared" si="1"/>
        <v>Unknown</v>
      </c>
      <c r="W51" s="11"/>
      <c r="X51" s="11"/>
      <c r="Y51" s="11"/>
    </row>
    <row r="52" spans="1:25" ht="16.5" x14ac:dyDescent="0.3">
      <c r="A52" s="11"/>
      <c r="B52" s="11"/>
      <c r="C52" s="11"/>
      <c r="D52" s="11"/>
      <c r="E52" s="11"/>
      <c r="F52" s="27"/>
      <c r="G52" s="11"/>
      <c r="H52" s="36"/>
      <c r="I52" s="11"/>
      <c r="J52" s="11"/>
      <c r="K52" s="11"/>
      <c r="L52" s="11"/>
      <c r="M52" s="11"/>
      <c r="N52" s="11"/>
      <c r="O52" s="11"/>
      <c r="P52" s="11"/>
      <c r="Q52" s="11"/>
      <c r="R52" s="11"/>
      <c r="S52" s="64" t="str">
        <f t="shared" si="0"/>
        <v>Unknown</v>
      </c>
      <c r="T52" s="11"/>
      <c r="U52" s="11"/>
      <c r="V52" s="64" t="str">
        <f t="shared" si="1"/>
        <v>Unknown</v>
      </c>
      <c r="W52" s="11"/>
      <c r="X52" s="11"/>
      <c r="Y52" s="11"/>
    </row>
    <row r="53" spans="1:25" ht="16.5" x14ac:dyDescent="0.3">
      <c r="A53" s="11"/>
      <c r="B53" s="11"/>
      <c r="C53" s="11"/>
      <c r="D53" s="11"/>
      <c r="E53" s="11"/>
      <c r="F53" s="27"/>
      <c r="G53" s="11"/>
      <c r="H53" s="36"/>
      <c r="I53" s="11"/>
      <c r="J53" s="11"/>
      <c r="K53" s="11"/>
      <c r="L53" s="11"/>
      <c r="M53" s="11"/>
      <c r="N53" s="11"/>
      <c r="O53" s="11"/>
      <c r="P53" s="11"/>
      <c r="Q53" s="11"/>
      <c r="R53" s="11"/>
      <c r="S53" s="64" t="str">
        <f t="shared" si="0"/>
        <v>Unknown</v>
      </c>
      <c r="T53" s="11"/>
      <c r="U53" s="11"/>
      <c r="V53" s="64" t="str">
        <f t="shared" si="1"/>
        <v>Unknown</v>
      </c>
      <c r="W53" s="11"/>
      <c r="X53" s="11"/>
      <c r="Y53" s="11"/>
    </row>
    <row r="54" spans="1:25" ht="16.5" x14ac:dyDescent="0.3">
      <c r="A54" s="11"/>
      <c r="B54" s="11"/>
      <c r="C54" s="11"/>
      <c r="D54" s="11"/>
      <c r="E54" s="11"/>
      <c r="F54" s="27"/>
      <c r="G54" s="11"/>
      <c r="H54" s="36"/>
      <c r="I54" s="11"/>
      <c r="J54" s="11"/>
      <c r="K54" s="11"/>
      <c r="L54" s="11"/>
      <c r="M54" s="11"/>
      <c r="N54" s="11"/>
      <c r="O54" s="11"/>
      <c r="P54" s="11"/>
      <c r="Q54" s="11"/>
      <c r="R54" s="11"/>
      <c r="S54" s="64" t="str">
        <f t="shared" si="0"/>
        <v>Unknown</v>
      </c>
      <c r="T54" s="11"/>
      <c r="U54" s="11"/>
      <c r="V54" s="64" t="str">
        <f t="shared" si="1"/>
        <v>Unknown</v>
      </c>
      <c r="W54" s="11"/>
      <c r="X54" s="11"/>
      <c r="Y54" s="11"/>
    </row>
    <row r="55" spans="1:25" ht="16.5" x14ac:dyDescent="0.3">
      <c r="A55" s="11"/>
      <c r="B55" s="11"/>
      <c r="C55" s="11"/>
      <c r="D55" s="11"/>
      <c r="E55" s="11"/>
      <c r="F55" s="27"/>
      <c r="G55" s="11"/>
      <c r="H55" s="36"/>
      <c r="I55" s="11"/>
      <c r="J55" s="11"/>
      <c r="K55" s="11"/>
      <c r="L55" s="11"/>
      <c r="M55" s="11"/>
      <c r="N55" s="11"/>
      <c r="O55" s="11"/>
      <c r="P55" s="11"/>
      <c r="Q55" s="11"/>
      <c r="R55" s="11"/>
      <c r="S55" s="64" t="str">
        <f t="shared" si="0"/>
        <v>Unknown</v>
      </c>
      <c r="T55" s="11"/>
      <c r="U55" s="11"/>
      <c r="V55" s="64" t="str">
        <f t="shared" si="1"/>
        <v>Unknown</v>
      </c>
      <c r="W55" s="11"/>
      <c r="X55" s="11"/>
      <c r="Y55" s="11"/>
    </row>
    <row r="56" spans="1:25" ht="16.5" x14ac:dyDescent="0.3">
      <c r="A56" s="11"/>
      <c r="B56" s="11"/>
      <c r="C56" s="11"/>
      <c r="D56" s="11"/>
      <c r="E56" s="11"/>
      <c r="F56" s="27"/>
      <c r="G56" s="11"/>
      <c r="H56" s="36"/>
      <c r="I56" s="11"/>
      <c r="J56" s="11"/>
      <c r="K56" s="11"/>
      <c r="L56" s="11"/>
      <c r="M56" s="11"/>
      <c r="N56" s="11"/>
      <c r="O56" s="11"/>
      <c r="P56" s="11"/>
      <c r="Q56" s="11"/>
      <c r="R56" s="11"/>
      <c r="S56" s="64" t="str">
        <f t="shared" si="0"/>
        <v>Unknown</v>
      </c>
      <c r="T56" s="11"/>
      <c r="U56" s="11"/>
      <c r="V56" s="64" t="str">
        <f t="shared" si="1"/>
        <v>Unknown</v>
      </c>
      <c r="W56" s="11"/>
      <c r="X56" s="11"/>
      <c r="Y56" s="11"/>
    </row>
    <row r="57" spans="1:25" ht="16.5" x14ac:dyDescent="0.3">
      <c r="A57" s="11"/>
      <c r="B57" s="11"/>
      <c r="C57" s="11"/>
      <c r="D57" s="11"/>
      <c r="E57" s="11"/>
      <c r="F57" s="27"/>
      <c r="G57" s="11"/>
      <c r="H57" s="36"/>
      <c r="I57" s="11"/>
      <c r="J57" s="11"/>
      <c r="K57" s="11"/>
      <c r="L57" s="11"/>
      <c r="M57" s="11"/>
      <c r="N57" s="11"/>
      <c r="O57" s="11"/>
      <c r="P57" s="11"/>
      <c r="Q57" s="11"/>
      <c r="R57" s="11"/>
      <c r="S57" s="64" t="str">
        <f t="shared" si="0"/>
        <v>Unknown</v>
      </c>
      <c r="T57" s="11"/>
      <c r="U57" s="11"/>
      <c r="V57" s="64" t="str">
        <f t="shared" si="1"/>
        <v>Unknown</v>
      </c>
      <c r="W57" s="11"/>
      <c r="X57" s="11"/>
      <c r="Y57" s="11"/>
    </row>
    <row r="58" spans="1:25" ht="16.5" x14ac:dyDescent="0.3">
      <c r="A58" s="11"/>
      <c r="B58" s="11"/>
      <c r="C58" s="11"/>
      <c r="D58" s="11"/>
      <c r="E58" s="11"/>
      <c r="F58" s="27"/>
      <c r="G58" s="11"/>
      <c r="H58" s="36"/>
      <c r="I58" s="11"/>
      <c r="J58" s="11"/>
      <c r="K58" s="11"/>
      <c r="L58" s="11"/>
      <c r="M58" s="11"/>
      <c r="N58" s="11"/>
      <c r="O58" s="11"/>
      <c r="P58" s="11"/>
      <c r="Q58" s="11"/>
      <c r="R58" s="11"/>
      <c r="S58" s="64" t="str">
        <f t="shared" si="0"/>
        <v>Unknown</v>
      </c>
      <c r="T58" s="11"/>
      <c r="U58" s="11"/>
      <c r="V58" s="64" t="str">
        <f t="shared" si="1"/>
        <v>Unknown</v>
      </c>
      <c r="W58" s="11"/>
      <c r="X58" s="11"/>
      <c r="Y58" s="11"/>
    </row>
    <row r="59" spans="1:25" ht="16.5" x14ac:dyDescent="0.3">
      <c r="A59" s="11"/>
      <c r="B59" s="11"/>
      <c r="C59" s="11"/>
      <c r="D59" s="11"/>
      <c r="E59" s="11"/>
      <c r="F59" s="27"/>
      <c r="G59" s="11"/>
      <c r="H59" s="36"/>
      <c r="I59" s="11"/>
      <c r="J59" s="11"/>
      <c r="K59" s="11"/>
      <c r="L59" s="11"/>
      <c r="M59" s="11"/>
      <c r="N59" s="11"/>
      <c r="O59" s="11"/>
      <c r="P59" s="11"/>
      <c r="Q59" s="11"/>
      <c r="R59" s="11"/>
      <c r="S59" s="64" t="str">
        <f t="shared" si="0"/>
        <v>Unknown</v>
      </c>
      <c r="T59" s="11"/>
      <c r="U59" s="11"/>
      <c r="V59" s="64" t="str">
        <f t="shared" si="1"/>
        <v>Unknown</v>
      </c>
      <c r="W59" s="11"/>
      <c r="X59" s="11"/>
      <c r="Y59" s="11"/>
    </row>
    <row r="60" spans="1:25" ht="16.5" x14ac:dyDescent="0.3">
      <c r="A60" s="11"/>
      <c r="B60" s="11"/>
      <c r="C60" s="11"/>
      <c r="D60" s="11"/>
      <c r="E60" s="11"/>
      <c r="F60" s="27"/>
      <c r="G60" s="11"/>
      <c r="H60" s="36"/>
      <c r="I60" s="11"/>
      <c r="J60" s="11"/>
      <c r="K60" s="11"/>
      <c r="L60" s="11"/>
      <c r="M60" s="11"/>
      <c r="N60" s="11"/>
      <c r="O60" s="11"/>
      <c r="P60" s="11"/>
      <c r="Q60" s="11"/>
      <c r="R60" s="11"/>
      <c r="S60" s="64" t="str">
        <f t="shared" si="0"/>
        <v>Unknown</v>
      </c>
      <c r="T60" s="11"/>
      <c r="U60" s="11"/>
      <c r="V60" s="64" t="str">
        <f t="shared" si="1"/>
        <v>Unknown</v>
      </c>
      <c r="W60" s="11"/>
      <c r="X60" s="11"/>
      <c r="Y60" s="11"/>
    </row>
    <row r="61" spans="1:25" ht="16.5" x14ac:dyDescent="0.3">
      <c r="A61" s="11"/>
      <c r="B61" s="11"/>
      <c r="C61" s="11"/>
      <c r="D61" s="11"/>
      <c r="E61" s="11"/>
      <c r="F61" s="27"/>
      <c r="G61" s="11"/>
      <c r="H61" s="36"/>
      <c r="I61" s="11"/>
      <c r="J61" s="11"/>
      <c r="K61" s="11"/>
      <c r="L61" s="11"/>
      <c r="M61" s="11"/>
      <c r="N61" s="11"/>
      <c r="O61" s="11"/>
      <c r="P61" s="11"/>
      <c r="Q61" s="11"/>
      <c r="R61" s="11"/>
      <c r="S61" s="64" t="str">
        <f t="shared" si="0"/>
        <v>Unknown</v>
      </c>
      <c r="T61" s="11"/>
      <c r="U61" s="11"/>
      <c r="V61" s="64" t="str">
        <f t="shared" si="1"/>
        <v>Unknown</v>
      </c>
      <c r="W61" s="11"/>
      <c r="X61" s="11"/>
      <c r="Y61" s="11"/>
    </row>
    <row r="62" spans="1:25" ht="16.5" x14ac:dyDescent="0.3">
      <c r="A62" s="11"/>
      <c r="B62" s="11"/>
      <c r="C62" s="11"/>
      <c r="D62" s="11"/>
      <c r="E62" s="11"/>
      <c r="F62" s="27"/>
      <c r="G62" s="11"/>
      <c r="H62" s="36"/>
      <c r="I62" s="11"/>
      <c r="J62" s="11"/>
      <c r="K62" s="11"/>
      <c r="L62" s="11"/>
      <c r="M62" s="11"/>
      <c r="N62" s="11"/>
      <c r="O62" s="11"/>
      <c r="P62" s="11"/>
      <c r="Q62" s="11"/>
      <c r="R62" s="11"/>
      <c r="S62" s="64" t="str">
        <f t="shared" si="0"/>
        <v>Unknown</v>
      </c>
      <c r="T62" s="11"/>
      <c r="U62" s="11"/>
      <c r="V62" s="64" t="str">
        <f t="shared" si="1"/>
        <v>Unknown</v>
      </c>
      <c r="W62" s="11"/>
      <c r="X62" s="11"/>
      <c r="Y62" s="11"/>
    </row>
    <row r="63" spans="1:25" ht="16.5" x14ac:dyDescent="0.3">
      <c r="A63" s="11"/>
      <c r="B63" s="11"/>
      <c r="C63" s="11"/>
      <c r="D63" s="11"/>
      <c r="E63" s="11"/>
      <c r="F63" s="27"/>
      <c r="G63" s="11"/>
      <c r="H63" s="36"/>
      <c r="I63" s="11"/>
      <c r="J63" s="11"/>
      <c r="K63" s="11"/>
      <c r="L63" s="11"/>
      <c r="M63" s="11"/>
      <c r="N63" s="11"/>
      <c r="O63" s="11"/>
      <c r="P63" s="11"/>
      <c r="Q63" s="11"/>
      <c r="R63" s="11"/>
      <c r="S63" s="64" t="str">
        <f t="shared" si="0"/>
        <v>Unknown</v>
      </c>
      <c r="T63" s="11"/>
      <c r="U63" s="11"/>
      <c r="V63" s="64" t="str">
        <f t="shared" si="1"/>
        <v>Unknown</v>
      </c>
      <c r="W63" s="11"/>
      <c r="X63" s="11"/>
      <c r="Y63" s="11"/>
    </row>
    <row r="64" spans="1:25" ht="16.5" x14ac:dyDescent="0.3">
      <c r="A64" s="11"/>
      <c r="B64" s="11"/>
      <c r="C64" s="11"/>
      <c r="D64" s="11"/>
      <c r="E64" s="11"/>
      <c r="F64" s="27"/>
      <c r="G64" s="11"/>
      <c r="H64" s="36"/>
      <c r="I64" s="11"/>
      <c r="J64" s="11"/>
      <c r="K64" s="11"/>
      <c r="L64" s="11"/>
      <c r="M64" s="11"/>
      <c r="N64" s="11"/>
      <c r="O64" s="11"/>
      <c r="P64" s="11"/>
      <c r="Q64" s="11"/>
      <c r="R64" s="11"/>
      <c r="S64" s="64" t="str">
        <f t="shared" si="0"/>
        <v>Unknown</v>
      </c>
      <c r="T64" s="11"/>
      <c r="U64" s="11"/>
      <c r="V64" s="64" t="str">
        <f t="shared" si="1"/>
        <v>Unknown</v>
      </c>
      <c r="W64" s="11"/>
      <c r="X64" s="11"/>
      <c r="Y64" s="11"/>
    </row>
    <row r="65" spans="1:25" ht="16.5" x14ac:dyDescent="0.3">
      <c r="A65" s="11"/>
      <c r="B65" s="11"/>
      <c r="C65" s="11"/>
      <c r="D65" s="11"/>
      <c r="E65" s="11"/>
      <c r="F65" s="27"/>
      <c r="G65" s="11"/>
      <c r="H65" s="36"/>
      <c r="I65" s="11"/>
      <c r="J65" s="11"/>
      <c r="K65" s="11"/>
      <c r="L65" s="11"/>
      <c r="M65" s="11"/>
      <c r="N65" s="11"/>
      <c r="O65" s="11"/>
      <c r="P65" s="11"/>
      <c r="Q65" s="11"/>
      <c r="R65" s="11"/>
      <c r="S65" s="64" t="str">
        <f t="shared" si="0"/>
        <v>Unknown</v>
      </c>
      <c r="T65" s="11"/>
      <c r="U65" s="11"/>
      <c r="V65" s="64" t="str">
        <f t="shared" si="1"/>
        <v>Unknown</v>
      </c>
      <c r="W65" s="11"/>
      <c r="X65" s="11"/>
      <c r="Y65" s="11"/>
    </row>
    <row r="66" spans="1:25" ht="16.5" x14ac:dyDescent="0.3">
      <c r="A66" s="11"/>
      <c r="B66" s="11"/>
      <c r="C66" s="11"/>
      <c r="D66" s="11"/>
      <c r="E66" s="11"/>
      <c r="F66" s="27"/>
      <c r="G66" s="11"/>
      <c r="H66" s="36"/>
      <c r="I66" s="11"/>
      <c r="J66" s="11"/>
      <c r="K66" s="11"/>
      <c r="L66" s="11"/>
      <c r="M66" s="11"/>
      <c r="N66" s="11"/>
      <c r="O66" s="11"/>
      <c r="P66" s="11"/>
      <c r="Q66" s="11"/>
      <c r="R66" s="11"/>
      <c r="S66" s="64" t="str">
        <f t="shared" si="0"/>
        <v>Unknown</v>
      </c>
      <c r="T66" s="11"/>
      <c r="U66" s="11"/>
      <c r="V66" s="64" t="str">
        <f t="shared" si="1"/>
        <v>Unknown</v>
      </c>
      <c r="W66" s="11"/>
      <c r="X66" s="11"/>
      <c r="Y66" s="11"/>
    </row>
    <row r="67" spans="1:25" ht="16.5" x14ac:dyDescent="0.3">
      <c r="A67" s="11"/>
      <c r="B67" s="11"/>
      <c r="C67" s="11"/>
      <c r="D67" s="11"/>
      <c r="E67" s="11"/>
      <c r="F67" s="27"/>
      <c r="G67" s="11"/>
      <c r="H67" s="36"/>
      <c r="I67" s="11"/>
      <c r="J67" s="11"/>
      <c r="K67" s="11"/>
      <c r="L67" s="11"/>
      <c r="M67" s="11"/>
      <c r="N67" s="11"/>
      <c r="O67" s="11"/>
      <c r="P67" s="11"/>
      <c r="Q67" s="11"/>
      <c r="R67" s="11"/>
      <c r="S67" s="64" t="str">
        <f t="shared" si="0"/>
        <v>Unknown</v>
      </c>
      <c r="T67" s="11"/>
      <c r="U67" s="11"/>
      <c r="V67" s="64" t="str">
        <f t="shared" si="1"/>
        <v>Unknown</v>
      </c>
      <c r="W67" s="11"/>
      <c r="X67" s="11"/>
      <c r="Y67" s="11"/>
    </row>
    <row r="68" spans="1:25" ht="16.5" x14ac:dyDescent="0.3">
      <c r="A68" s="11"/>
      <c r="B68" s="11"/>
      <c r="C68" s="11"/>
      <c r="D68" s="11"/>
      <c r="E68" s="11"/>
      <c r="F68" s="27"/>
      <c r="G68" s="11"/>
      <c r="H68" s="36"/>
      <c r="I68" s="11"/>
      <c r="J68" s="11"/>
      <c r="K68" s="11"/>
      <c r="L68" s="11"/>
      <c r="M68" s="11"/>
      <c r="N68" s="11"/>
      <c r="O68" s="11"/>
      <c r="P68" s="11"/>
      <c r="Q68" s="11"/>
      <c r="R68" s="11"/>
      <c r="S68" s="64" t="str">
        <f t="shared" si="0"/>
        <v>Unknown</v>
      </c>
      <c r="T68" s="11"/>
      <c r="U68" s="11"/>
      <c r="V68" s="64" t="str">
        <f t="shared" si="1"/>
        <v>Unknown</v>
      </c>
      <c r="W68" s="11"/>
      <c r="X68" s="11"/>
      <c r="Y68" s="11"/>
    </row>
    <row r="69" spans="1:25" ht="16.5" x14ac:dyDescent="0.3">
      <c r="A69" s="11"/>
      <c r="B69" s="11"/>
      <c r="C69" s="11"/>
      <c r="D69" s="11"/>
      <c r="E69" s="11"/>
      <c r="F69" s="27"/>
      <c r="G69" s="11"/>
      <c r="H69" s="36"/>
      <c r="I69" s="11"/>
      <c r="J69" s="11"/>
      <c r="K69" s="11"/>
      <c r="L69" s="11"/>
      <c r="M69" s="11"/>
      <c r="N69" s="11"/>
      <c r="O69" s="11"/>
      <c r="P69" s="11"/>
      <c r="Q69" s="11"/>
      <c r="R69" s="11"/>
      <c r="S69" s="64" t="str">
        <f t="shared" si="0"/>
        <v>Unknown</v>
      </c>
      <c r="T69" s="11"/>
      <c r="U69" s="11"/>
      <c r="V69" s="64" t="str">
        <f t="shared" si="1"/>
        <v>Unknown</v>
      </c>
      <c r="W69" s="11"/>
      <c r="X69" s="11"/>
      <c r="Y69" s="11"/>
    </row>
    <row r="70" spans="1:25" ht="16.5" x14ac:dyDescent="0.3">
      <c r="A70" s="11"/>
      <c r="B70" s="11"/>
      <c r="C70" s="11"/>
      <c r="D70" s="11"/>
      <c r="E70" s="11"/>
      <c r="F70" s="27"/>
      <c r="G70" s="11"/>
      <c r="H70" s="36"/>
      <c r="I70" s="11"/>
      <c r="J70" s="11"/>
      <c r="K70" s="11"/>
      <c r="L70" s="11"/>
      <c r="M70" s="11"/>
      <c r="N70" s="11"/>
      <c r="O70" s="11"/>
      <c r="P70" s="11"/>
      <c r="Q70" s="11"/>
      <c r="R70" s="11"/>
      <c r="S70" s="64" t="str">
        <f t="shared" si="0"/>
        <v>Unknown</v>
      </c>
      <c r="T70" s="11"/>
      <c r="U70" s="11"/>
      <c r="V70" s="64" t="str">
        <f t="shared" si="1"/>
        <v>Unknown</v>
      </c>
      <c r="W70" s="11"/>
      <c r="X70" s="11"/>
      <c r="Y70" s="11"/>
    </row>
    <row r="71" spans="1:25" ht="16.5" x14ac:dyDescent="0.3">
      <c r="A71" s="11"/>
      <c r="B71" s="11"/>
      <c r="C71" s="11"/>
      <c r="D71" s="11"/>
      <c r="E71" s="11"/>
      <c r="F71" s="27"/>
      <c r="G71" s="11"/>
      <c r="H71" s="36"/>
      <c r="I71" s="11"/>
      <c r="J71" s="11"/>
      <c r="K71" s="11"/>
      <c r="L71" s="11"/>
      <c r="M71" s="11"/>
      <c r="N71" s="11"/>
      <c r="O71" s="11"/>
      <c r="P71" s="11"/>
      <c r="Q71" s="11"/>
      <c r="R71" s="11"/>
      <c r="S71" s="64" t="str">
        <f t="shared" si="0"/>
        <v>Unknown</v>
      </c>
      <c r="T71" s="11"/>
      <c r="U71" s="11"/>
      <c r="V71" s="64" t="str">
        <f t="shared" si="1"/>
        <v>Unknown</v>
      </c>
      <c r="W71" s="11"/>
      <c r="X71" s="11"/>
      <c r="Y71" s="11"/>
    </row>
    <row r="72" spans="1:25" ht="16.5" x14ac:dyDescent="0.3">
      <c r="A72" s="11"/>
      <c r="B72" s="11"/>
      <c r="C72" s="11"/>
      <c r="D72" s="11"/>
      <c r="E72" s="11"/>
      <c r="F72" s="27"/>
      <c r="G72" s="11"/>
      <c r="H72" s="36"/>
      <c r="I72" s="11"/>
      <c r="J72" s="11"/>
      <c r="K72" s="11"/>
      <c r="L72" s="11"/>
      <c r="M72" s="11"/>
      <c r="N72" s="11"/>
      <c r="O72" s="11"/>
      <c r="P72" s="11"/>
      <c r="Q72" s="11"/>
      <c r="R72" s="11"/>
      <c r="S72" s="64" t="str">
        <f t="shared" si="0"/>
        <v>Unknown</v>
      </c>
      <c r="T72" s="11"/>
      <c r="U72" s="11"/>
      <c r="V72" s="64" t="str">
        <f t="shared" si="1"/>
        <v>Unknown</v>
      </c>
      <c r="W72" s="11"/>
      <c r="X72" s="11"/>
      <c r="Y72" s="11"/>
    </row>
    <row r="73" spans="1:25" ht="16.5" x14ac:dyDescent="0.3">
      <c r="A73" s="11"/>
      <c r="B73" s="11"/>
      <c r="C73" s="11"/>
      <c r="D73" s="11"/>
      <c r="E73" s="11"/>
      <c r="F73" s="27"/>
      <c r="G73" s="11"/>
      <c r="H73" s="36"/>
      <c r="I73" s="11"/>
      <c r="J73" s="11"/>
      <c r="K73" s="11"/>
      <c r="L73" s="11"/>
      <c r="M73" s="11"/>
      <c r="N73" s="11"/>
      <c r="O73" s="11"/>
      <c r="P73" s="11"/>
      <c r="Q73" s="11"/>
      <c r="R73" s="11"/>
      <c r="S73" s="64" t="str">
        <f t="shared" si="0"/>
        <v>Unknown</v>
      </c>
      <c r="T73" s="11"/>
      <c r="U73" s="11"/>
      <c r="V73" s="64" t="str">
        <f t="shared" si="1"/>
        <v>Unknown</v>
      </c>
      <c r="W73" s="11"/>
      <c r="X73" s="11"/>
      <c r="Y73" s="11"/>
    </row>
    <row r="74" spans="1:25" ht="13.5" thickBot="1" x14ac:dyDescent="0.25">
      <c r="B74"/>
      <c r="C74"/>
      <c r="D74"/>
      <c r="E74"/>
      <c r="F74"/>
      <c r="G74"/>
      <c r="H74"/>
      <c r="I74"/>
      <c r="J74"/>
      <c r="K74"/>
      <c r="L74"/>
      <c r="M74"/>
      <c r="Q74" s="1"/>
      <c r="R74" s="1"/>
      <c r="S74" s="1"/>
    </row>
    <row r="75" spans="1:25" ht="17.25" thickBot="1" x14ac:dyDescent="0.35">
      <c r="A75" s="74" t="s">
        <v>632</v>
      </c>
      <c r="B75"/>
      <c r="C75"/>
      <c r="D75"/>
      <c r="E75"/>
      <c r="F75"/>
      <c r="G75" s="74" t="s">
        <v>32</v>
      </c>
      <c r="H75" s="74" t="s">
        <v>14</v>
      </c>
      <c r="I75" s="75" t="s">
        <v>30</v>
      </c>
      <c r="J75" s="75" t="s">
        <v>6</v>
      </c>
      <c r="K75" s="75" t="s">
        <v>109</v>
      </c>
      <c r="L75"/>
      <c r="M75" s="75" t="s">
        <v>107</v>
      </c>
      <c r="N75" s="75" t="s">
        <v>119</v>
      </c>
      <c r="O75" s="75" t="s">
        <v>127</v>
      </c>
      <c r="P75" s="79" t="s">
        <v>128</v>
      </c>
      <c r="Q75" s="118" t="s">
        <v>56</v>
      </c>
      <c r="R75" s="119"/>
      <c r="S75" s="35">
        <f>COUNTA(B24:B73)</f>
        <v>0</v>
      </c>
      <c r="T75" s="5"/>
      <c r="U75" s="5"/>
      <c r="V75" s="5"/>
    </row>
    <row r="76" spans="1:25" ht="16.5" x14ac:dyDescent="0.3">
      <c r="A76" s="76">
        <f>COUNTIF(A24:A73,"Funded by this grant")</f>
        <v>0</v>
      </c>
      <c r="B76"/>
      <c r="C76"/>
      <c r="D76"/>
      <c r="E76"/>
      <c r="F76"/>
      <c r="G76" s="76">
        <f>COUNTIF(G24:G73,"Male")</f>
        <v>0</v>
      </c>
      <c r="H76" s="76">
        <f>COUNTIF(H24:H73,"0-5")</f>
        <v>0</v>
      </c>
      <c r="I76" s="76">
        <f>COUNTIF(I24:I73,"American Indian or Alaskan Native")</f>
        <v>0</v>
      </c>
      <c r="J76" s="76">
        <f>COUNTIF(J24:J73,"Hispanic")</f>
        <v>0</v>
      </c>
      <c r="K76" s="76">
        <f>COUNTIF(K24:K73,"Elementary (preK-5th)")</f>
        <v>0</v>
      </c>
      <c r="L76"/>
      <c r="M76" s="76">
        <f>COUNTIF(M24:M73,"Yes")</f>
        <v>0</v>
      </c>
      <c r="N76" s="76">
        <f>COUNTIF(N24:N73,"Autism Spectrum Disorder (ASD)")</f>
        <v>0</v>
      </c>
      <c r="O76" s="76">
        <f>COUNTIF(O24:O73,"Yes")</f>
        <v>0</v>
      </c>
      <c r="P76" s="80">
        <f>COUNTIF(P24:P73,"Yes")</f>
        <v>0</v>
      </c>
      <c r="Q76" s="118" t="s">
        <v>82</v>
      </c>
      <c r="R76" s="119"/>
      <c r="S76" s="35">
        <f>COUNTIF(M24:M73,"Yes")</f>
        <v>0</v>
      </c>
      <c r="T76" s="5"/>
      <c r="U76" s="5"/>
      <c r="V76" s="5"/>
    </row>
    <row r="77" spans="1:25" ht="17.25" thickBot="1" x14ac:dyDescent="0.35">
      <c r="A77" s="77" t="e">
        <f>+A76/S75</f>
        <v>#DIV/0!</v>
      </c>
      <c r="B77"/>
      <c r="C77"/>
      <c r="D77"/>
      <c r="E77"/>
      <c r="F77"/>
      <c r="G77" s="77" t="e">
        <f>+G76/S75</f>
        <v>#DIV/0!</v>
      </c>
      <c r="H77" s="77" t="e">
        <f>+H76/S75</f>
        <v>#DIV/0!</v>
      </c>
      <c r="I77" s="77" t="e">
        <f>+I76/S75</f>
        <v>#DIV/0!</v>
      </c>
      <c r="J77" s="77" t="e">
        <f>+J76/S75</f>
        <v>#DIV/0!</v>
      </c>
      <c r="K77" s="77" t="e">
        <f>+K76/S75</f>
        <v>#DIV/0!</v>
      </c>
      <c r="L77"/>
      <c r="M77" s="77" t="e">
        <f>+M76/S75</f>
        <v>#DIV/0!</v>
      </c>
      <c r="N77" s="77" t="e">
        <f>+N76/S75</f>
        <v>#DIV/0!</v>
      </c>
      <c r="O77" s="77" t="e">
        <f>+O76/S75</f>
        <v>#DIV/0!</v>
      </c>
      <c r="P77" s="81" t="e">
        <f>+P76/S75</f>
        <v>#DIV/0!</v>
      </c>
      <c r="Q77" s="156" t="s">
        <v>55</v>
      </c>
      <c r="R77" s="157"/>
      <c r="S77" s="78" t="e">
        <f>AVERAGE(D24:D73)</f>
        <v>#DIV/0!</v>
      </c>
      <c r="T77" s="5"/>
      <c r="U77" s="5"/>
      <c r="V77" s="5"/>
    </row>
    <row r="78" spans="1:25" ht="17.25" thickBot="1" x14ac:dyDescent="0.35">
      <c r="B78"/>
      <c r="C78"/>
      <c r="D78"/>
      <c r="E78"/>
      <c r="F78"/>
      <c r="G78"/>
      <c r="H78"/>
      <c r="I78"/>
      <c r="J78"/>
      <c r="K78"/>
      <c r="L78"/>
      <c r="M78" s="5"/>
      <c r="N78"/>
      <c r="O78" s="5"/>
      <c r="P78" s="5"/>
      <c r="Q78" s="141"/>
      <c r="R78" s="134"/>
      <c r="S78" s="134"/>
      <c r="T78" s="5"/>
      <c r="U78" s="5"/>
      <c r="V78" s="5"/>
    </row>
    <row r="79" spans="1:25" ht="14.25" thickBot="1" x14ac:dyDescent="0.25">
      <c r="A79" s="74" t="s">
        <v>633</v>
      </c>
      <c r="B79"/>
      <c r="C79"/>
      <c r="D79"/>
      <c r="E79"/>
      <c r="F79"/>
      <c r="G79" s="74" t="s">
        <v>33</v>
      </c>
      <c r="H79" s="74" t="s">
        <v>15</v>
      </c>
      <c r="I79" s="75" t="s">
        <v>7</v>
      </c>
      <c r="J79" s="75" t="s">
        <v>12</v>
      </c>
      <c r="K79" s="75" t="s">
        <v>110</v>
      </c>
      <c r="L79"/>
      <c r="M79" s="75" t="s">
        <v>108</v>
      </c>
      <c r="N79" s="75" t="s">
        <v>120</v>
      </c>
      <c r="O79" s="75" t="s">
        <v>129</v>
      </c>
      <c r="P79" s="75" t="s">
        <v>130</v>
      </c>
      <c r="Q79" s="124" t="s">
        <v>53</v>
      </c>
      <c r="R79" s="125"/>
      <c r="S79" s="126"/>
      <c r="T79" s="124" t="s">
        <v>54</v>
      </c>
      <c r="U79" s="125"/>
      <c r="V79" s="126"/>
    </row>
    <row r="80" spans="1:25" ht="16.5" x14ac:dyDescent="0.3">
      <c r="A80" s="76">
        <f>COUNTIF(A24:A73,"Other funding source")</f>
        <v>0</v>
      </c>
      <c r="B80"/>
      <c r="C80"/>
      <c r="D80"/>
      <c r="E80"/>
      <c r="F80"/>
      <c r="G80" s="76">
        <f>COUNTIF(G24:G73,"Female")</f>
        <v>0</v>
      </c>
      <c r="H80" s="76">
        <f>COUNTIF(H24:H73,"6-12")</f>
        <v>0</v>
      </c>
      <c r="I80" s="76">
        <f>COUNTIF(I24:I73,"Asian")</f>
        <v>0</v>
      </c>
      <c r="J80" s="76">
        <f>COUNTIF(J24:J73,"Haitian")</f>
        <v>0</v>
      </c>
      <c r="K80" s="76">
        <f>COUNTIF(K24:K73,"Middle (6th-8th)")</f>
        <v>0</v>
      </c>
      <c r="L80"/>
      <c r="M80" s="76">
        <f>COUNTIF(M24:M73,"No")</f>
        <v>0</v>
      </c>
      <c r="N80" s="76">
        <f>COUNTIF(N24:N73,"Developmental Delay (only if under age 5)")</f>
        <v>0</v>
      </c>
      <c r="O80" s="76">
        <f>COUNTIF(O24:O73,"No")</f>
        <v>0</v>
      </c>
      <c r="P80" s="76">
        <f>COUNTIF(P24:P73,"No")</f>
        <v>0</v>
      </c>
      <c r="Q80" s="112" t="s">
        <v>52</v>
      </c>
      <c r="R80" s="113"/>
      <c r="S80" s="28">
        <f>COUNTA(B24:B73)</f>
        <v>0</v>
      </c>
      <c r="T80" s="112" t="s">
        <v>52</v>
      </c>
      <c r="U80" s="113"/>
      <c r="V80" s="28">
        <f>COUNTA(B24:B73)</f>
        <v>0</v>
      </c>
    </row>
    <row r="81" spans="1:22" ht="16.5" x14ac:dyDescent="0.3">
      <c r="A81" s="77" t="e">
        <f>+A80/S75</f>
        <v>#DIV/0!</v>
      </c>
      <c r="B81"/>
      <c r="C81"/>
      <c r="D81"/>
      <c r="E81"/>
      <c r="F81"/>
      <c r="G81" s="77" t="e">
        <f>+G80/S75</f>
        <v>#DIV/0!</v>
      </c>
      <c r="H81" s="77" t="e">
        <f>+H80/S75</f>
        <v>#DIV/0!</v>
      </c>
      <c r="I81" s="77" t="e">
        <f>+I80/S75</f>
        <v>#DIV/0!</v>
      </c>
      <c r="J81" s="77" t="e">
        <f>+J80/S75</f>
        <v>#DIV/0!</v>
      </c>
      <c r="K81" s="77" t="e">
        <f>+K80/S75</f>
        <v>#DIV/0!</v>
      </c>
      <c r="L81"/>
      <c r="M81" s="77" t="e">
        <f>+M80/S75</f>
        <v>#DIV/0!</v>
      </c>
      <c r="N81" s="77" t="e">
        <f>+N80/S75</f>
        <v>#DIV/0!</v>
      </c>
      <c r="O81" s="77" t="e">
        <f>+O80/S75</f>
        <v>#DIV/0!</v>
      </c>
      <c r="P81" s="77" t="e">
        <f>+P80/S75</f>
        <v>#DIV/0!</v>
      </c>
      <c r="Q81" s="114" t="s">
        <v>51</v>
      </c>
      <c r="R81" s="115"/>
      <c r="S81" s="29">
        <f>-(COUNTIF(S24:S73,"Unknown"))</f>
        <v>-50</v>
      </c>
      <c r="T81" s="114" t="s">
        <v>51</v>
      </c>
      <c r="U81" s="115"/>
      <c r="V81" s="29">
        <f>-(COUNTIF(V24:V73,"Unknown"))</f>
        <v>-50</v>
      </c>
    </row>
    <row r="82" spans="1:22" ht="17.25" thickBot="1" x14ac:dyDescent="0.35">
      <c r="B82"/>
      <c r="C82"/>
      <c r="D82"/>
      <c r="E82"/>
      <c r="F82"/>
      <c r="G82"/>
      <c r="H82"/>
      <c r="I82"/>
      <c r="J82"/>
      <c r="K82"/>
      <c r="L82"/>
      <c r="M82"/>
      <c r="N82"/>
      <c r="O82" s="5"/>
      <c r="P82" s="5"/>
      <c r="Q82" s="139" t="s">
        <v>50</v>
      </c>
      <c r="R82" s="140"/>
      <c r="S82" s="30">
        <f>SUM(S80:S81)</f>
        <v>-50</v>
      </c>
      <c r="T82" s="139" t="s">
        <v>50</v>
      </c>
      <c r="U82" s="140"/>
      <c r="V82" s="30">
        <f>SUM(V80:V81)</f>
        <v>-50</v>
      </c>
    </row>
    <row r="83" spans="1:22" ht="17.25" thickBot="1" x14ac:dyDescent="0.35">
      <c r="B83"/>
      <c r="C83"/>
      <c r="D83"/>
      <c r="E83"/>
      <c r="F83"/>
      <c r="G83" s="74" t="s">
        <v>637</v>
      </c>
      <c r="H83" s="74" t="s">
        <v>27</v>
      </c>
      <c r="I83" s="75" t="s">
        <v>8</v>
      </c>
      <c r="J83" s="75" t="s">
        <v>10</v>
      </c>
      <c r="K83" s="75" t="s">
        <v>111</v>
      </c>
      <c r="L83"/>
      <c r="M83"/>
      <c r="N83" s="75" t="s">
        <v>118</v>
      </c>
      <c r="O83" s="75" t="s">
        <v>634</v>
      </c>
      <c r="P83" s="75" t="s">
        <v>635</v>
      </c>
      <c r="Q83" s="133"/>
      <c r="R83" s="134"/>
      <c r="S83" s="135"/>
      <c r="T83" s="133"/>
      <c r="U83" s="134"/>
      <c r="V83" s="135"/>
    </row>
    <row r="84" spans="1:22" ht="16.5" x14ac:dyDescent="0.3">
      <c r="B84"/>
      <c r="C84"/>
      <c r="D84"/>
      <c r="E84"/>
      <c r="F84"/>
      <c r="G84" s="76">
        <f>COUNTIF(G24:G73,"Non-binary/Other")</f>
        <v>0</v>
      </c>
      <c r="H84" s="76">
        <f>COUNTIF(H24:H73,"13-17")</f>
        <v>0</v>
      </c>
      <c r="I84" s="76">
        <f>COUNTIF(I24:I73,"Black or African American")</f>
        <v>0</v>
      </c>
      <c r="J84" s="76">
        <f>COUNTIF(J24:J73,"Other")</f>
        <v>0</v>
      </c>
      <c r="K84" s="76">
        <f>COUNTIF(K24:K73,"High School (9th-12th)")</f>
        <v>0</v>
      </c>
      <c r="L84"/>
      <c r="M84"/>
      <c r="N84" s="76">
        <f>COUNTIF(N24:N73,"Intellectual/Developmental Disability (over age 5)")</f>
        <v>0</v>
      </c>
      <c r="O84" s="76">
        <f>COUNTIF(O24:O73,"Unknown")</f>
        <v>0</v>
      </c>
      <c r="P84" s="76">
        <f>COUNTIF(P24:P73,"Unknown")</f>
        <v>0</v>
      </c>
      <c r="Q84" s="142" t="s">
        <v>47</v>
      </c>
      <c r="R84" s="113"/>
      <c r="S84" s="31">
        <f>COUNTIF(S24:S73,"Decreased")</f>
        <v>0</v>
      </c>
      <c r="T84" s="142" t="s">
        <v>47</v>
      </c>
      <c r="U84" s="113"/>
      <c r="V84" s="31">
        <f>COUNTIF(V24:V73,"Decreased")</f>
        <v>0</v>
      </c>
    </row>
    <row r="85" spans="1:22" ht="16.5" x14ac:dyDescent="0.3">
      <c r="B85"/>
      <c r="C85"/>
      <c r="D85"/>
      <c r="E85"/>
      <c r="F85"/>
      <c r="G85" s="77" t="e">
        <f>+G84/S75</f>
        <v>#DIV/0!</v>
      </c>
      <c r="H85" s="77" t="e">
        <f>+H84/S75</f>
        <v>#DIV/0!</v>
      </c>
      <c r="I85" s="77" t="e">
        <f>+I84/S75</f>
        <v>#DIV/0!</v>
      </c>
      <c r="J85" s="77" t="e">
        <f>+J84/S75</f>
        <v>#DIV/0!</v>
      </c>
      <c r="K85" s="77" t="e">
        <f>+K84/S75</f>
        <v>#DIV/0!</v>
      </c>
      <c r="L85"/>
      <c r="M85"/>
      <c r="N85" s="77" t="e">
        <f>+N84/S75</f>
        <v>#DIV/0!</v>
      </c>
      <c r="O85" s="77" t="e">
        <f>+O84/S75</f>
        <v>#DIV/0!</v>
      </c>
      <c r="P85" s="77" t="e">
        <f>+P84/S75</f>
        <v>#DIV/0!</v>
      </c>
      <c r="Q85" s="143" t="s">
        <v>48</v>
      </c>
      <c r="R85" s="117"/>
      <c r="S85" s="32">
        <f>COUNTIF(S24:S73,"Maintained")</f>
        <v>0</v>
      </c>
      <c r="T85" s="143" t="s">
        <v>48</v>
      </c>
      <c r="U85" s="117"/>
      <c r="V85" s="32">
        <f>COUNTIF(V24:V73,"Maintained")</f>
        <v>0</v>
      </c>
    </row>
    <row r="86" spans="1:22" ht="16.5" x14ac:dyDescent="0.3">
      <c r="B86"/>
      <c r="C86"/>
      <c r="D86"/>
      <c r="E86"/>
      <c r="F86"/>
      <c r="G86"/>
      <c r="H86"/>
      <c r="I86"/>
      <c r="J86"/>
      <c r="K86"/>
      <c r="L86"/>
      <c r="M86"/>
      <c r="N86"/>
      <c r="O86"/>
      <c r="P86"/>
      <c r="Q86" s="132" t="s">
        <v>49</v>
      </c>
      <c r="R86" s="117"/>
      <c r="S86" s="33">
        <f>COUNTIF(S24:S73,"Improved")</f>
        <v>0</v>
      </c>
      <c r="T86" s="132" t="s">
        <v>49</v>
      </c>
      <c r="U86" s="117"/>
      <c r="V86" s="33">
        <f>COUNTIF(V24:V73,"Improved")</f>
        <v>0</v>
      </c>
    </row>
    <row r="87" spans="1:22" ht="16.5" x14ac:dyDescent="0.3">
      <c r="B87"/>
      <c r="C87"/>
      <c r="D87"/>
      <c r="E87"/>
      <c r="F87"/>
      <c r="G87" s="74" t="s">
        <v>638</v>
      </c>
      <c r="H87" s="74" t="s">
        <v>28</v>
      </c>
      <c r="I87" s="75" t="s">
        <v>31</v>
      </c>
      <c r="J87" s="75" t="s">
        <v>11</v>
      </c>
      <c r="K87" s="75" t="s">
        <v>13</v>
      </c>
      <c r="L87"/>
      <c r="M87"/>
      <c r="N87" s="75" t="s">
        <v>113</v>
      </c>
      <c r="O87"/>
      <c r="P87"/>
      <c r="Q87" s="114" t="s">
        <v>69</v>
      </c>
      <c r="R87" s="117"/>
      <c r="S87" s="29">
        <f>COUNTIF(Q24:Q73,8)*AND(COUNTIF(R24:R73,8))</f>
        <v>0</v>
      </c>
      <c r="T87" s="114" t="s">
        <v>69</v>
      </c>
      <c r="U87" s="117"/>
      <c r="V87" s="29">
        <f>COUNTIF(T24:T73,28)*AND(U24:U73,28)</f>
        <v>0</v>
      </c>
    </row>
    <row r="88" spans="1:22" ht="16.5" x14ac:dyDescent="0.3">
      <c r="B88"/>
      <c r="C88"/>
      <c r="D88"/>
      <c r="E88"/>
      <c r="F88"/>
      <c r="G88" s="76">
        <f>COUNTIF(G28:G77,"Prefer Not to Say")</f>
        <v>0</v>
      </c>
      <c r="H88" s="76">
        <f>COUNTIF(H24:H73,"18-22")</f>
        <v>0</v>
      </c>
      <c r="I88" s="76">
        <f>COUNTIF(I24:I73,"Pacific Islander")</f>
        <v>0</v>
      </c>
      <c r="J88" s="76">
        <f>COUNTIF(J24:J73,"Unknown")</f>
        <v>0</v>
      </c>
      <c r="K88" s="76">
        <f>COUNTIF(K24:K73,"Not in School")</f>
        <v>0</v>
      </c>
      <c r="L88"/>
      <c r="M88"/>
      <c r="N88" s="76">
        <f>COUNTIF(N24:N73,"Hearing Impairment or Deaf")</f>
        <v>0</v>
      </c>
      <c r="O88"/>
      <c r="P88"/>
      <c r="Q88" s="116" t="s">
        <v>45</v>
      </c>
      <c r="R88" s="117"/>
      <c r="S88" s="34">
        <f>SUM(S84:S86)-S87</f>
        <v>0</v>
      </c>
      <c r="T88" s="116" t="s">
        <v>45</v>
      </c>
      <c r="U88" s="117"/>
      <c r="V88" s="34">
        <f>SUM(V84:V86)-V87</f>
        <v>0</v>
      </c>
    </row>
    <row r="89" spans="1:22" ht="17.25" thickBot="1" x14ac:dyDescent="0.35">
      <c r="B89"/>
      <c r="C89"/>
      <c r="D89"/>
      <c r="E89"/>
      <c r="F89"/>
      <c r="G89" s="77" t="e">
        <f>+G88/S75</f>
        <v>#DIV/0!</v>
      </c>
      <c r="H89" s="77" t="e">
        <f>+H88/S75</f>
        <v>#DIV/0!</v>
      </c>
      <c r="I89" s="77" t="e">
        <f>+I88/S75</f>
        <v>#DIV/0!</v>
      </c>
      <c r="J89" s="77" t="e">
        <f>+J88/S75</f>
        <v>#DIV/0!</v>
      </c>
      <c r="K89" s="77" t="e">
        <f>+K88/S75</f>
        <v>#DIV/0!</v>
      </c>
      <c r="L89"/>
      <c r="M89"/>
      <c r="N89" s="77" t="e">
        <f>+N88/S75</f>
        <v>#DIV/0!</v>
      </c>
      <c r="O89"/>
      <c r="P89"/>
      <c r="Q89" s="139" t="s">
        <v>46</v>
      </c>
      <c r="R89" s="148"/>
      <c r="S89" s="37" t="e">
        <f>+S86/S88</f>
        <v>#DIV/0!</v>
      </c>
      <c r="T89" s="139" t="s">
        <v>46</v>
      </c>
      <c r="U89" s="148"/>
      <c r="V89" s="37" t="e">
        <f>+V86/V88</f>
        <v>#DIV/0!</v>
      </c>
    </row>
    <row r="90" spans="1:22" ht="17.25" thickBot="1" x14ac:dyDescent="0.35">
      <c r="B90"/>
      <c r="C90"/>
      <c r="D90"/>
      <c r="E90"/>
      <c r="F90"/>
      <c r="G90"/>
      <c r="H90"/>
      <c r="I90"/>
      <c r="J90"/>
      <c r="K90"/>
      <c r="L90"/>
      <c r="M90"/>
      <c r="N90"/>
      <c r="O90"/>
      <c r="P90"/>
      <c r="Q90" s="162"/>
      <c r="R90" s="163"/>
      <c r="S90" s="163"/>
      <c r="T90" s="150"/>
      <c r="U90" s="151"/>
      <c r="V90" s="151"/>
    </row>
    <row r="91" spans="1:22" ht="17.25" thickBot="1" x14ac:dyDescent="0.35">
      <c r="B91"/>
      <c r="C91"/>
      <c r="D91"/>
      <c r="E91"/>
      <c r="F91"/>
      <c r="G91"/>
      <c r="H91" s="74" t="s">
        <v>11</v>
      </c>
      <c r="I91" s="75" t="s">
        <v>9</v>
      </c>
      <c r="J91"/>
      <c r="K91"/>
      <c r="L91"/>
      <c r="M91"/>
      <c r="N91" s="75" t="s">
        <v>121</v>
      </c>
      <c r="O91"/>
      <c r="P91"/>
      <c r="Q91" s="169" t="s">
        <v>83</v>
      </c>
      <c r="R91" s="170"/>
      <c r="S91" s="171"/>
      <c r="T91" s="152" t="s">
        <v>84</v>
      </c>
      <c r="U91" s="153"/>
      <c r="V91" s="154"/>
    </row>
    <row r="92" spans="1:22" ht="17.25" thickBot="1" x14ac:dyDescent="0.35">
      <c r="B92"/>
      <c r="C92"/>
      <c r="D92"/>
      <c r="E92"/>
      <c r="F92"/>
      <c r="G92"/>
      <c r="H92" s="76">
        <f>COUNTIF(H24:H73,"Unknown")</f>
        <v>0</v>
      </c>
      <c r="I92" s="76">
        <f>COUNTIF(I24:I73,"White")</f>
        <v>0</v>
      </c>
      <c r="J92"/>
      <c r="K92"/>
      <c r="L92"/>
      <c r="M92"/>
      <c r="N92" s="76">
        <f>COUNTIF(N24:N73,"Learning Disability (school-age)")</f>
        <v>0</v>
      </c>
      <c r="O92"/>
      <c r="P92"/>
      <c r="Q92" s="147" t="s">
        <v>57</v>
      </c>
      <c r="R92" s="113"/>
      <c r="S92" s="28">
        <f>-(S75-COUNTA(D24:D73))</f>
        <v>0</v>
      </c>
      <c r="T92" s="164"/>
      <c r="U92" s="165"/>
      <c r="V92" s="135"/>
    </row>
    <row r="93" spans="1:22" ht="16.5" x14ac:dyDescent="0.3">
      <c r="B93"/>
      <c r="C93"/>
      <c r="D93"/>
      <c r="E93"/>
      <c r="F93"/>
      <c r="G93"/>
      <c r="H93" s="77" t="e">
        <f>+H92/S75</f>
        <v>#DIV/0!</v>
      </c>
      <c r="I93" s="77" t="e">
        <f>+I92/S75</f>
        <v>#DIV/0!</v>
      </c>
      <c r="J93"/>
      <c r="K93"/>
      <c r="L93"/>
      <c r="M93"/>
      <c r="N93" s="77" t="e">
        <f>+N92/S75</f>
        <v>#DIV/0!</v>
      </c>
      <c r="O93"/>
      <c r="P93"/>
      <c r="Q93" s="116" t="s">
        <v>58</v>
      </c>
      <c r="R93" s="117"/>
      <c r="S93" s="34">
        <f>-(S75-COUNTA(Q24:Q73))</f>
        <v>0</v>
      </c>
      <c r="T93" s="147" t="s">
        <v>63</v>
      </c>
      <c r="U93" s="113"/>
      <c r="V93" s="28">
        <f>-(S75-COUNTA(T24:T73))</f>
        <v>0</v>
      </c>
    </row>
    <row r="94" spans="1:22" ht="17.25" thickBot="1" x14ac:dyDescent="0.35">
      <c r="B94"/>
      <c r="C94"/>
      <c r="D94"/>
      <c r="E94"/>
      <c r="F94"/>
      <c r="G94"/>
      <c r="H94"/>
      <c r="I94"/>
      <c r="J94"/>
      <c r="K94"/>
      <c r="L94"/>
      <c r="M94"/>
      <c r="N94"/>
      <c r="O94"/>
      <c r="P94"/>
      <c r="Q94" s="139" t="s">
        <v>59</v>
      </c>
      <c r="R94" s="148"/>
      <c r="S94" s="30">
        <f>-(S75-COUNTA(R24:R73))</f>
        <v>0</v>
      </c>
      <c r="T94" s="139" t="s">
        <v>64</v>
      </c>
      <c r="U94" s="148"/>
      <c r="V94" s="30">
        <f>-(S75-COUNTA(U24:U73))</f>
        <v>0</v>
      </c>
    </row>
    <row r="95" spans="1:22" ht="17.25" thickBot="1" x14ac:dyDescent="0.35">
      <c r="B95"/>
      <c r="C95"/>
      <c r="D95"/>
      <c r="E95"/>
      <c r="F95"/>
      <c r="G95"/>
      <c r="H95"/>
      <c r="I95" s="75" t="s">
        <v>10</v>
      </c>
      <c r="J95"/>
      <c r="K95"/>
      <c r="L95"/>
      <c r="M95"/>
      <c r="N95" s="75" t="s">
        <v>134</v>
      </c>
      <c r="O95"/>
      <c r="P95"/>
      <c r="Q95" s="161" t="s">
        <v>60</v>
      </c>
      <c r="R95" s="117"/>
      <c r="S95" s="38" t="e">
        <f>S92/S75</f>
        <v>#DIV/0!</v>
      </c>
      <c r="T95" s="166"/>
      <c r="U95" s="167"/>
      <c r="V95" s="135"/>
    </row>
    <row r="96" spans="1:22" ht="16.5" x14ac:dyDescent="0.3">
      <c r="B96"/>
      <c r="C96"/>
      <c r="D96"/>
      <c r="E96"/>
      <c r="F96"/>
      <c r="G96"/>
      <c r="H96"/>
      <c r="I96" s="76">
        <f>COUNTIF(I24:I73,"Other")</f>
        <v>0</v>
      </c>
      <c r="J96"/>
      <c r="K96"/>
      <c r="L96"/>
      <c r="M96"/>
      <c r="N96" s="76">
        <f>COUNTIF(N24:N73,"Medical Condition or illness")</f>
        <v>0</v>
      </c>
      <c r="O96"/>
      <c r="P96"/>
      <c r="Q96" s="161" t="s">
        <v>61</v>
      </c>
      <c r="R96" s="117"/>
      <c r="S96" s="38" t="e">
        <f>S93/S75</f>
        <v>#DIV/0!</v>
      </c>
      <c r="T96" s="149" t="s">
        <v>66</v>
      </c>
      <c r="U96" s="113"/>
      <c r="V96" s="39" t="e">
        <f>V93/S75</f>
        <v>#DIV/0!</v>
      </c>
    </row>
    <row r="97" spans="2:22" ht="17.25" thickBot="1" x14ac:dyDescent="0.35">
      <c r="B97"/>
      <c r="C97"/>
      <c r="D97"/>
      <c r="E97"/>
      <c r="F97"/>
      <c r="G97"/>
      <c r="H97"/>
      <c r="I97" s="77" t="e">
        <f>+I96/S75</f>
        <v>#DIV/0!</v>
      </c>
      <c r="J97"/>
      <c r="K97"/>
      <c r="L97"/>
      <c r="M97"/>
      <c r="N97" s="77" t="e">
        <f>+N96/S75</f>
        <v>#DIV/0!</v>
      </c>
      <c r="O97"/>
      <c r="P97"/>
      <c r="Q97" s="161" t="s">
        <v>62</v>
      </c>
      <c r="R97" s="117"/>
      <c r="S97" s="38" t="e">
        <f>S94/S75</f>
        <v>#DIV/0!</v>
      </c>
      <c r="T97" s="155" t="s">
        <v>65</v>
      </c>
      <c r="U97" s="148"/>
      <c r="V97" s="37" t="e">
        <f>V94/S75</f>
        <v>#DIV/0!</v>
      </c>
    </row>
    <row r="98" spans="2:22" ht="16.5" x14ac:dyDescent="0.3">
      <c r="B98"/>
      <c r="C98"/>
      <c r="D98"/>
      <c r="E98"/>
      <c r="F98"/>
      <c r="G98"/>
      <c r="H98"/>
      <c r="I98"/>
      <c r="J98"/>
      <c r="K98"/>
      <c r="L98"/>
      <c r="M98"/>
      <c r="N98"/>
      <c r="O98"/>
      <c r="P98"/>
      <c r="Q98" s="161" t="s">
        <v>81</v>
      </c>
      <c r="R98" s="117"/>
      <c r="S98" s="38" t="e">
        <f>-(100%-(S75/D5))</f>
        <v>#DIV/0!</v>
      </c>
      <c r="T98" s="45"/>
      <c r="U98" s="46"/>
      <c r="V98" s="47"/>
    </row>
    <row r="99" spans="2:22" ht="16.5" x14ac:dyDescent="0.3">
      <c r="B99"/>
      <c r="C99"/>
      <c r="D99"/>
      <c r="E99"/>
      <c r="F99"/>
      <c r="G99"/>
      <c r="H99"/>
      <c r="I99" s="75" t="s">
        <v>131</v>
      </c>
      <c r="J99"/>
      <c r="K99"/>
      <c r="L99"/>
      <c r="M99"/>
      <c r="N99" s="75" t="s">
        <v>112</v>
      </c>
      <c r="O99"/>
      <c r="P99"/>
      <c r="Q99" s="161" t="s">
        <v>80</v>
      </c>
      <c r="R99" s="117"/>
      <c r="S99" s="38" t="e">
        <f>-(100%-(S76/D6))</f>
        <v>#DIV/0!</v>
      </c>
      <c r="T99" s="45"/>
      <c r="U99" s="46"/>
      <c r="V99" s="47"/>
    </row>
    <row r="100" spans="2:22" ht="17.25" thickBot="1" x14ac:dyDescent="0.35">
      <c r="B100"/>
      <c r="C100"/>
      <c r="D100"/>
      <c r="E100"/>
      <c r="F100"/>
      <c r="G100"/>
      <c r="H100"/>
      <c r="I100" s="76">
        <f>COUNTIF(I24:I73,"Multiracial")</f>
        <v>0</v>
      </c>
      <c r="J100"/>
      <c r="K100"/>
      <c r="L100"/>
      <c r="M100"/>
      <c r="N100" s="76">
        <f>COUNTIF(N24:N73,"Physical Disability or Impairment")</f>
        <v>0</v>
      </c>
      <c r="O100"/>
      <c r="P100"/>
      <c r="Q100" s="155" t="s">
        <v>79</v>
      </c>
      <c r="R100" s="148"/>
      <c r="S100" s="37" t="e">
        <f>-(100%-(S77/D7))</f>
        <v>#DIV/0!</v>
      </c>
      <c r="T100" s="144"/>
      <c r="U100" s="145"/>
      <c r="V100" s="146"/>
    </row>
    <row r="101" spans="2:22" x14ac:dyDescent="0.2">
      <c r="B101"/>
      <c r="C101"/>
      <c r="D101"/>
      <c r="E101"/>
      <c r="F101"/>
      <c r="G101"/>
      <c r="H101"/>
      <c r="I101" s="77" t="e">
        <f>+I100/S75</f>
        <v>#DIV/0!</v>
      </c>
      <c r="J101"/>
      <c r="K101"/>
      <c r="L101"/>
      <c r="M101"/>
      <c r="N101" s="77" t="e">
        <f>+N100/S75</f>
        <v>#DIV/0!</v>
      </c>
      <c r="O101"/>
      <c r="P101"/>
    </row>
    <row r="102" spans="2:22" x14ac:dyDescent="0.2">
      <c r="B102"/>
      <c r="C102"/>
      <c r="D102"/>
      <c r="E102"/>
      <c r="F102"/>
      <c r="G102"/>
      <c r="H102"/>
      <c r="I102"/>
      <c r="J102"/>
      <c r="K102"/>
      <c r="L102"/>
      <c r="M102"/>
      <c r="N102"/>
      <c r="O102"/>
      <c r="P102"/>
    </row>
    <row r="103" spans="2:22" x14ac:dyDescent="0.2">
      <c r="B103"/>
      <c r="C103"/>
      <c r="D103"/>
      <c r="E103"/>
      <c r="F103"/>
      <c r="G103"/>
      <c r="H103"/>
      <c r="I103" s="75" t="s">
        <v>11</v>
      </c>
      <c r="J103"/>
      <c r="K103"/>
      <c r="L103"/>
      <c r="M103"/>
      <c r="N103" s="75" t="s">
        <v>117</v>
      </c>
      <c r="O103"/>
      <c r="P103"/>
    </row>
    <row r="104" spans="2:22" x14ac:dyDescent="0.2">
      <c r="B104"/>
      <c r="C104"/>
      <c r="D104"/>
      <c r="E104"/>
      <c r="F104"/>
      <c r="G104"/>
      <c r="H104"/>
      <c r="I104" s="76">
        <f>COUNTIF(I24:I73,"Unknown")</f>
        <v>0</v>
      </c>
      <c r="J104"/>
      <c r="K104"/>
      <c r="L104"/>
      <c r="M104"/>
      <c r="N104" s="76">
        <f>COUNTIF(N24:N73,"Problems with Aggression or Temper")</f>
        <v>0</v>
      </c>
      <c r="O104"/>
      <c r="P104"/>
    </row>
    <row r="105" spans="2:22" x14ac:dyDescent="0.2">
      <c r="B105"/>
      <c r="C105"/>
      <c r="D105"/>
      <c r="E105"/>
      <c r="F105"/>
      <c r="G105"/>
      <c r="H105"/>
      <c r="I105" s="77" t="e">
        <f>+I104/S75</f>
        <v>#DIV/0!</v>
      </c>
      <c r="J105"/>
      <c r="K105"/>
      <c r="L105"/>
      <c r="M105"/>
      <c r="N105" s="77" t="e">
        <f>+N104/S75</f>
        <v>#DIV/0!</v>
      </c>
      <c r="O105"/>
      <c r="P105"/>
    </row>
    <row r="106" spans="2:22" x14ac:dyDescent="0.2">
      <c r="B106"/>
      <c r="C106"/>
      <c r="D106"/>
      <c r="E106"/>
      <c r="F106"/>
      <c r="G106"/>
      <c r="H106"/>
      <c r="I106"/>
      <c r="J106"/>
      <c r="K106"/>
      <c r="L106"/>
      <c r="M106"/>
      <c r="N106"/>
      <c r="O106"/>
      <c r="P106"/>
    </row>
    <row r="107" spans="2:22" x14ac:dyDescent="0.2">
      <c r="B107"/>
      <c r="C107"/>
      <c r="D107"/>
      <c r="E107"/>
      <c r="F107"/>
      <c r="G107"/>
      <c r="H107"/>
      <c r="I107"/>
      <c r="J107"/>
      <c r="K107"/>
      <c r="L107"/>
      <c r="M107"/>
      <c r="N107" s="75" t="s">
        <v>135</v>
      </c>
      <c r="O107"/>
      <c r="P107"/>
    </row>
    <row r="108" spans="2:22" x14ac:dyDescent="0.2">
      <c r="B108"/>
      <c r="C108"/>
      <c r="D108"/>
      <c r="E108"/>
      <c r="F108"/>
      <c r="G108"/>
      <c r="H108"/>
      <c r="I108"/>
      <c r="J108"/>
      <c r="K108"/>
      <c r="L108"/>
      <c r="M108"/>
      <c r="N108" s="76">
        <f>COUNTIF(N24:N73,"Problems with Attention and Hyperactivity (ADHD)")</f>
        <v>0</v>
      </c>
      <c r="O108"/>
      <c r="P108"/>
    </row>
    <row r="109" spans="2:22" x14ac:dyDescent="0.2">
      <c r="B109"/>
      <c r="C109"/>
      <c r="D109"/>
      <c r="E109"/>
      <c r="F109"/>
      <c r="G109"/>
      <c r="H109"/>
      <c r="I109"/>
      <c r="J109"/>
      <c r="K109"/>
      <c r="L109"/>
      <c r="M109"/>
      <c r="N109" s="77" t="e">
        <f>+N108/S75</f>
        <v>#DIV/0!</v>
      </c>
      <c r="O109"/>
      <c r="P109"/>
    </row>
    <row r="110" spans="2:22" x14ac:dyDescent="0.2">
      <c r="B110"/>
      <c r="C110"/>
      <c r="D110"/>
      <c r="E110"/>
      <c r="F110"/>
      <c r="G110"/>
      <c r="H110"/>
      <c r="I110"/>
      <c r="J110"/>
      <c r="K110"/>
      <c r="L110"/>
      <c r="M110"/>
      <c r="N110"/>
      <c r="O110"/>
      <c r="P110"/>
    </row>
    <row r="111" spans="2:22" x14ac:dyDescent="0.2">
      <c r="B111"/>
      <c r="C111"/>
      <c r="D111"/>
      <c r="E111"/>
      <c r="F111"/>
      <c r="G111"/>
      <c r="H111"/>
      <c r="I111"/>
      <c r="J111"/>
      <c r="K111"/>
      <c r="L111"/>
      <c r="M111"/>
      <c r="N111" s="75" t="s">
        <v>116</v>
      </c>
      <c r="O111"/>
      <c r="P111"/>
    </row>
    <row r="112" spans="2:22" x14ac:dyDescent="0.2">
      <c r="B112"/>
      <c r="C112"/>
      <c r="D112"/>
      <c r="E112"/>
      <c r="F112"/>
      <c r="G112"/>
      <c r="H112"/>
      <c r="I112"/>
      <c r="J112"/>
      <c r="K112"/>
      <c r="L112"/>
      <c r="M112"/>
      <c r="N112" s="76">
        <f>COUNTIF(N24:N73,"Problems with Depression or Anxiety")</f>
        <v>0</v>
      </c>
      <c r="O112"/>
      <c r="P112"/>
      <c r="Q112"/>
    </row>
    <row r="113" spans="2:17" x14ac:dyDescent="0.2">
      <c r="B113"/>
      <c r="C113"/>
      <c r="D113"/>
      <c r="E113"/>
      <c r="F113"/>
      <c r="G113"/>
      <c r="H113"/>
      <c r="I113"/>
      <c r="J113"/>
      <c r="K113"/>
      <c r="L113"/>
      <c r="M113"/>
      <c r="N113" s="77" t="e">
        <f>+N112/S75</f>
        <v>#DIV/0!</v>
      </c>
      <c r="O113"/>
      <c r="P113"/>
      <c r="Q113"/>
    </row>
    <row r="114" spans="2:17" x14ac:dyDescent="0.2">
      <c r="B114"/>
      <c r="C114"/>
      <c r="D114"/>
      <c r="E114"/>
      <c r="F114"/>
      <c r="G114"/>
      <c r="H114"/>
      <c r="I114"/>
      <c r="J114"/>
      <c r="K114"/>
      <c r="L114"/>
      <c r="M114"/>
      <c r="N114"/>
      <c r="O114"/>
      <c r="P114"/>
      <c r="Q114"/>
    </row>
    <row r="115" spans="2:17" x14ac:dyDescent="0.2">
      <c r="B115"/>
      <c r="C115"/>
      <c r="D115"/>
      <c r="E115"/>
      <c r="F115"/>
      <c r="G115"/>
      <c r="H115"/>
      <c r="I115"/>
      <c r="J115"/>
      <c r="K115"/>
      <c r="L115"/>
      <c r="M115"/>
      <c r="N115" s="75" t="s">
        <v>115</v>
      </c>
      <c r="O115"/>
      <c r="P115"/>
      <c r="Q115"/>
    </row>
    <row r="116" spans="2:17" x14ac:dyDescent="0.2">
      <c r="B116"/>
      <c r="C116"/>
      <c r="D116"/>
      <c r="E116"/>
      <c r="F116"/>
      <c r="G116"/>
      <c r="H116"/>
      <c r="I116"/>
      <c r="J116"/>
      <c r="K116"/>
      <c r="L116"/>
      <c r="M116"/>
      <c r="N116" s="76">
        <f>COUNTIF(N24:N73,"Speech or Language Condition")</f>
        <v>0</v>
      </c>
      <c r="O116"/>
      <c r="P116"/>
      <c r="Q116"/>
    </row>
    <row r="117" spans="2:17" x14ac:dyDescent="0.2">
      <c r="B117"/>
      <c r="C117"/>
      <c r="D117"/>
      <c r="E117"/>
      <c r="F117"/>
      <c r="G117"/>
      <c r="H117"/>
      <c r="I117"/>
      <c r="J117"/>
      <c r="K117"/>
      <c r="L117"/>
      <c r="M117"/>
      <c r="N117" s="77" t="e">
        <f>+N116/S75</f>
        <v>#DIV/0!</v>
      </c>
      <c r="O117"/>
      <c r="P117"/>
      <c r="Q117"/>
    </row>
    <row r="118" spans="2:17" x14ac:dyDescent="0.2">
      <c r="B118" s="5"/>
      <c r="C118" s="5"/>
      <c r="D118" s="5"/>
      <c r="E118" s="5"/>
      <c r="F118" s="5"/>
      <c r="G118" s="5"/>
      <c r="H118" s="7"/>
      <c r="I118" s="5"/>
      <c r="J118" s="5"/>
      <c r="K118" s="5"/>
      <c r="L118" s="5"/>
      <c r="M118" s="5"/>
      <c r="N118" s="5"/>
      <c r="O118" s="5"/>
      <c r="P118" s="5"/>
      <c r="Q118"/>
    </row>
    <row r="119" spans="2:17" x14ac:dyDescent="0.2">
      <c r="B119"/>
      <c r="C119"/>
      <c r="D119"/>
      <c r="E119"/>
      <c r="F119"/>
      <c r="G119"/>
      <c r="H119"/>
      <c r="I119"/>
      <c r="J119"/>
      <c r="K119"/>
      <c r="L119"/>
      <c r="M119"/>
      <c r="N119" s="75" t="s">
        <v>114</v>
      </c>
      <c r="O119"/>
      <c r="P119"/>
    </row>
    <row r="120" spans="2:17" x14ac:dyDescent="0.2">
      <c r="B120"/>
      <c r="C120"/>
      <c r="D120"/>
      <c r="E120"/>
      <c r="F120"/>
      <c r="G120"/>
      <c r="H120"/>
      <c r="I120"/>
      <c r="J120"/>
      <c r="K120"/>
      <c r="L120"/>
      <c r="M120"/>
      <c r="N120" s="76">
        <f>COUNTIF(N24:N73,"Visual Impairment or Blind")</f>
        <v>0</v>
      </c>
      <c r="O120"/>
      <c r="P120"/>
    </row>
    <row r="121" spans="2:17" x14ac:dyDescent="0.2">
      <c r="B121"/>
      <c r="C121"/>
      <c r="D121"/>
      <c r="E121"/>
      <c r="F121"/>
      <c r="G121"/>
      <c r="H121"/>
      <c r="I121"/>
      <c r="J121"/>
      <c r="K121"/>
      <c r="L121"/>
      <c r="M121"/>
      <c r="N121" s="77" t="e">
        <f>+N120/S75</f>
        <v>#DIV/0!</v>
      </c>
      <c r="O121"/>
      <c r="P121"/>
    </row>
    <row r="122" spans="2:17" x14ac:dyDescent="0.2">
      <c r="B122"/>
      <c r="C122"/>
      <c r="D122"/>
      <c r="E122"/>
      <c r="F122"/>
      <c r="G122"/>
      <c r="H122"/>
      <c r="I122"/>
      <c r="J122"/>
      <c r="K122"/>
      <c r="L122"/>
      <c r="M122"/>
      <c r="N122"/>
      <c r="O122"/>
      <c r="P122"/>
    </row>
    <row r="123" spans="2:17" x14ac:dyDescent="0.2">
      <c r="B123"/>
      <c r="C123"/>
      <c r="D123"/>
      <c r="E123"/>
      <c r="F123"/>
      <c r="G123"/>
      <c r="H123"/>
      <c r="I123"/>
      <c r="J123"/>
      <c r="K123"/>
      <c r="L123"/>
      <c r="M123"/>
      <c r="N123" s="75" t="s">
        <v>122</v>
      </c>
      <c r="O123"/>
      <c r="P123"/>
    </row>
    <row r="124" spans="2:17" x14ac:dyDescent="0.2">
      <c r="B124"/>
      <c r="C124"/>
      <c r="D124"/>
      <c r="E124"/>
      <c r="F124"/>
      <c r="G124"/>
      <c r="H124"/>
      <c r="I124"/>
      <c r="J124"/>
      <c r="K124"/>
      <c r="L124"/>
      <c r="M124"/>
      <c r="N124" s="76">
        <f>COUNTIF(N24:N73,"None of the Above")</f>
        <v>0</v>
      </c>
      <c r="O124"/>
      <c r="P124"/>
    </row>
    <row r="125" spans="2:17" x14ac:dyDescent="0.2">
      <c r="B125"/>
      <c r="C125"/>
      <c r="D125"/>
      <c r="E125"/>
      <c r="F125"/>
      <c r="G125"/>
      <c r="H125"/>
      <c r="I125"/>
      <c r="J125"/>
      <c r="K125"/>
      <c r="L125"/>
      <c r="M125"/>
      <c r="N125" s="77" t="e">
        <f>+N124/S75</f>
        <v>#DIV/0!</v>
      </c>
      <c r="O125"/>
      <c r="P125"/>
    </row>
    <row r="126" spans="2:17" x14ac:dyDescent="0.2">
      <c r="B126"/>
      <c r="C126"/>
      <c r="D126"/>
      <c r="E126"/>
      <c r="F126"/>
      <c r="G126"/>
      <c r="H126"/>
      <c r="I126"/>
      <c r="J126"/>
      <c r="K126"/>
      <c r="L126"/>
      <c r="M126"/>
      <c r="N126"/>
      <c r="O126"/>
      <c r="P126"/>
    </row>
    <row r="127" spans="2:17" x14ac:dyDescent="0.2">
      <c r="B127"/>
      <c r="C127"/>
      <c r="D127"/>
      <c r="E127"/>
      <c r="F127"/>
      <c r="G127"/>
      <c r="H127"/>
      <c r="I127"/>
      <c r="J127"/>
      <c r="K127"/>
      <c r="L127"/>
      <c r="M127"/>
      <c r="N127"/>
      <c r="O127"/>
      <c r="P127"/>
    </row>
    <row r="128" spans="2:17" x14ac:dyDescent="0.2">
      <c r="B128"/>
      <c r="C128"/>
      <c r="D128"/>
      <c r="E128"/>
      <c r="F128"/>
      <c r="G128"/>
      <c r="H128"/>
      <c r="I128"/>
      <c r="J128"/>
      <c r="K128"/>
      <c r="L128"/>
      <c r="M128"/>
      <c r="N128"/>
      <c r="O128"/>
      <c r="P128"/>
    </row>
    <row r="129" spans="2:16" x14ac:dyDescent="0.2">
      <c r="B129"/>
      <c r="C129"/>
      <c r="D129"/>
      <c r="E129"/>
      <c r="F129"/>
      <c r="G129"/>
      <c r="H129"/>
      <c r="I129"/>
      <c r="J129"/>
      <c r="K129"/>
      <c r="L129"/>
      <c r="M129"/>
      <c r="N129"/>
      <c r="O129"/>
      <c r="P129"/>
    </row>
    <row r="130" spans="2:16" x14ac:dyDescent="0.2">
      <c r="B130"/>
      <c r="C130"/>
      <c r="D130"/>
      <c r="E130"/>
      <c r="F130"/>
      <c r="G130"/>
      <c r="H130"/>
      <c r="I130"/>
      <c r="J130"/>
      <c r="K130"/>
      <c r="L130"/>
      <c r="M130"/>
      <c r="N130"/>
      <c r="O130"/>
      <c r="P130"/>
    </row>
    <row r="131" spans="2:16" x14ac:dyDescent="0.2">
      <c r="B131"/>
      <c r="C131"/>
      <c r="D131"/>
      <c r="E131"/>
      <c r="F131"/>
      <c r="G131"/>
      <c r="H131"/>
      <c r="I131"/>
      <c r="J131"/>
      <c r="K131"/>
      <c r="L131"/>
      <c r="M131"/>
      <c r="N131"/>
      <c r="O131"/>
      <c r="P131"/>
    </row>
    <row r="132" spans="2:16" x14ac:dyDescent="0.2">
      <c r="B132"/>
      <c r="C132"/>
      <c r="D132"/>
      <c r="E132"/>
      <c r="F132"/>
      <c r="G132"/>
      <c r="H132"/>
      <c r="I132"/>
      <c r="J132"/>
      <c r="K132"/>
      <c r="L132"/>
      <c r="M132"/>
      <c r="N132"/>
      <c r="O132"/>
      <c r="P132"/>
    </row>
    <row r="133" spans="2:16" x14ac:dyDescent="0.2">
      <c r="B133"/>
      <c r="C133"/>
      <c r="D133"/>
      <c r="E133"/>
      <c r="F133"/>
      <c r="G133"/>
      <c r="H133"/>
      <c r="I133"/>
      <c r="J133"/>
      <c r="K133"/>
      <c r="L133"/>
      <c r="M133"/>
      <c r="N133"/>
      <c r="O133"/>
      <c r="P133"/>
    </row>
    <row r="134" spans="2:16" x14ac:dyDescent="0.2">
      <c r="B134"/>
      <c r="C134"/>
      <c r="D134"/>
      <c r="E134"/>
      <c r="F134"/>
      <c r="G134"/>
      <c r="H134"/>
      <c r="I134"/>
      <c r="J134"/>
      <c r="K134"/>
      <c r="L134"/>
      <c r="M134"/>
      <c r="N134"/>
      <c r="O134"/>
      <c r="P134"/>
    </row>
    <row r="135" spans="2:16" x14ac:dyDescent="0.2">
      <c r="B135"/>
      <c r="C135"/>
      <c r="D135"/>
      <c r="E135"/>
      <c r="F135"/>
      <c r="G135"/>
      <c r="H135"/>
      <c r="I135"/>
      <c r="J135"/>
      <c r="K135"/>
      <c r="L135"/>
      <c r="M135"/>
      <c r="N135"/>
      <c r="O135"/>
      <c r="P135"/>
    </row>
    <row r="136" spans="2:16" x14ac:dyDescent="0.2">
      <c r="B136"/>
      <c r="C136"/>
      <c r="D136"/>
      <c r="E136"/>
      <c r="F136"/>
      <c r="G136"/>
      <c r="H136"/>
      <c r="I136"/>
      <c r="J136"/>
      <c r="K136"/>
      <c r="L136"/>
      <c r="M136"/>
      <c r="N136"/>
      <c r="O136"/>
      <c r="P136"/>
    </row>
    <row r="137" spans="2:16" x14ac:dyDescent="0.2">
      <c r="B137"/>
      <c r="C137"/>
      <c r="D137"/>
      <c r="E137"/>
      <c r="F137"/>
      <c r="G137"/>
      <c r="H137"/>
      <c r="I137"/>
      <c r="J137"/>
      <c r="K137"/>
      <c r="L137"/>
      <c r="M137"/>
      <c r="N137"/>
      <c r="O137"/>
      <c r="P137"/>
    </row>
    <row r="138" spans="2:16" x14ac:dyDescent="0.2">
      <c r="B138"/>
      <c r="C138"/>
      <c r="D138"/>
      <c r="E138"/>
      <c r="F138"/>
      <c r="G138"/>
      <c r="H138"/>
      <c r="I138"/>
      <c r="J138"/>
      <c r="K138"/>
      <c r="L138"/>
      <c r="M138"/>
      <c r="N138"/>
      <c r="O138"/>
      <c r="P138"/>
    </row>
    <row r="139" spans="2:16" x14ac:dyDescent="0.2">
      <c r="B139"/>
      <c r="C139"/>
      <c r="D139"/>
      <c r="E139"/>
      <c r="F139"/>
      <c r="G139"/>
      <c r="H139"/>
      <c r="I139"/>
      <c r="J139"/>
      <c r="K139"/>
      <c r="L139"/>
      <c r="M139"/>
      <c r="N139"/>
      <c r="O139"/>
      <c r="P139"/>
    </row>
    <row r="140" spans="2:16" x14ac:dyDescent="0.2">
      <c r="B140"/>
      <c r="C140"/>
      <c r="D140"/>
      <c r="E140"/>
      <c r="F140"/>
      <c r="G140"/>
      <c r="H140"/>
      <c r="I140"/>
      <c r="J140"/>
      <c r="K140"/>
      <c r="L140"/>
      <c r="M140"/>
      <c r="N140"/>
      <c r="O140"/>
      <c r="P140"/>
    </row>
    <row r="141" spans="2:16" x14ac:dyDescent="0.2">
      <c r="B141"/>
      <c r="C141"/>
      <c r="D141"/>
      <c r="E141"/>
      <c r="F141"/>
      <c r="G141"/>
      <c r="H141"/>
      <c r="I141"/>
      <c r="J141"/>
      <c r="K141"/>
      <c r="L141"/>
      <c r="M141"/>
      <c r="N141"/>
      <c r="O141"/>
      <c r="P141"/>
    </row>
    <row r="142" spans="2:16" x14ac:dyDescent="0.2">
      <c r="B142"/>
      <c r="C142"/>
      <c r="D142"/>
      <c r="E142"/>
      <c r="F142"/>
      <c r="G142"/>
      <c r="H142"/>
      <c r="I142"/>
      <c r="J142"/>
      <c r="K142"/>
      <c r="L142"/>
      <c r="M142"/>
      <c r="N142"/>
      <c r="O142"/>
      <c r="P142"/>
    </row>
    <row r="143" spans="2:16" x14ac:dyDescent="0.2">
      <c r="B143"/>
      <c r="C143"/>
      <c r="D143"/>
      <c r="E143"/>
      <c r="F143"/>
      <c r="G143"/>
      <c r="H143"/>
      <c r="I143"/>
      <c r="J143"/>
      <c r="K143"/>
      <c r="L143"/>
      <c r="M143"/>
      <c r="N143"/>
      <c r="O143"/>
      <c r="P143"/>
    </row>
    <row r="144" spans="2:16" x14ac:dyDescent="0.2">
      <c r="B144"/>
      <c r="C144"/>
      <c r="D144"/>
      <c r="E144"/>
      <c r="F144"/>
      <c r="G144"/>
      <c r="H144"/>
      <c r="I144"/>
      <c r="J144"/>
      <c r="K144"/>
      <c r="L144"/>
      <c r="M144"/>
      <c r="N144"/>
      <c r="O144"/>
      <c r="P144"/>
    </row>
    <row r="145" spans="2:16" x14ac:dyDescent="0.2">
      <c r="B145"/>
      <c r="C145"/>
      <c r="D145"/>
      <c r="E145"/>
      <c r="F145"/>
      <c r="G145"/>
      <c r="H145"/>
      <c r="I145"/>
      <c r="J145"/>
      <c r="K145"/>
      <c r="L145"/>
      <c r="M145"/>
      <c r="N145"/>
      <c r="O145"/>
      <c r="P145"/>
    </row>
    <row r="146" spans="2:16" x14ac:dyDescent="0.2">
      <c r="B146"/>
      <c r="C146"/>
      <c r="D146"/>
      <c r="E146"/>
      <c r="F146"/>
      <c r="G146"/>
      <c r="H146"/>
      <c r="I146"/>
      <c r="J146"/>
      <c r="K146"/>
      <c r="L146"/>
      <c r="M146"/>
      <c r="N146"/>
      <c r="O146"/>
      <c r="P146"/>
    </row>
    <row r="147" spans="2:16" x14ac:dyDescent="0.2">
      <c r="B147"/>
      <c r="C147"/>
      <c r="D147"/>
      <c r="E147"/>
      <c r="F147"/>
      <c r="G147"/>
      <c r="H147"/>
      <c r="I147"/>
      <c r="J147"/>
      <c r="K147"/>
      <c r="L147"/>
      <c r="M147"/>
      <c r="N147"/>
      <c r="O147"/>
      <c r="P147"/>
    </row>
    <row r="148" spans="2:16" x14ac:dyDescent="0.2">
      <c r="B148"/>
      <c r="C148"/>
      <c r="D148"/>
      <c r="E148"/>
      <c r="F148"/>
      <c r="G148"/>
      <c r="H148"/>
      <c r="I148"/>
      <c r="J148"/>
      <c r="K148"/>
      <c r="L148"/>
      <c r="M148"/>
      <c r="N148"/>
      <c r="O148"/>
      <c r="P148"/>
    </row>
    <row r="149" spans="2:16" x14ac:dyDescent="0.2">
      <c r="B149"/>
      <c r="C149"/>
      <c r="D149"/>
      <c r="E149"/>
      <c r="F149"/>
      <c r="G149"/>
      <c r="H149"/>
      <c r="I149"/>
      <c r="J149"/>
      <c r="K149"/>
      <c r="L149"/>
      <c r="M149"/>
      <c r="N149"/>
      <c r="O149"/>
      <c r="P149"/>
    </row>
    <row r="150" spans="2:16" x14ac:dyDescent="0.2">
      <c r="B150"/>
      <c r="C150"/>
      <c r="D150"/>
      <c r="E150"/>
      <c r="F150"/>
      <c r="G150"/>
      <c r="H150"/>
      <c r="I150"/>
      <c r="J150"/>
      <c r="K150"/>
      <c r="L150"/>
      <c r="M150"/>
      <c r="N150"/>
      <c r="O150"/>
      <c r="P150"/>
    </row>
    <row r="151" spans="2:16" x14ac:dyDescent="0.2">
      <c r="B151"/>
      <c r="C151"/>
      <c r="D151"/>
      <c r="E151"/>
      <c r="F151"/>
      <c r="G151"/>
      <c r="H151"/>
      <c r="I151"/>
      <c r="J151"/>
      <c r="K151"/>
      <c r="L151"/>
      <c r="M151"/>
      <c r="N151"/>
      <c r="O151"/>
      <c r="P151"/>
    </row>
    <row r="152" spans="2:16" x14ac:dyDescent="0.2">
      <c r="B152"/>
      <c r="C152"/>
      <c r="D152"/>
      <c r="E152"/>
      <c r="F152"/>
      <c r="G152"/>
      <c r="H152"/>
      <c r="I152"/>
      <c r="J152"/>
      <c r="K152"/>
      <c r="L152"/>
      <c r="M152"/>
      <c r="N152"/>
      <c r="O152"/>
      <c r="P152"/>
    </row>
    <row r="153" spans="2:16" x14ac:dyDescent="0.2">
      <c r="B153"/>
      <c r="C153"/>
      <c r="D153"/>
      <c r="E153"/>
      <c r="F153"/>
      <c r="G153"/>
      <c r="H153"/>
      <c r="I153"/>
      <c r="J153"/>
      <c r="K153"/>
      <c r="L153"/>
      <c r="M153"/>
      <c r="N153"/>
      <c r="O153"/>
      <c r="P153"/>
    </row>
    <row r="154" spans="2:16" x14ac:dyDescent="0.2">
      <c r="B154"/>
      <c r="C154"/>
      <c r="D154"/>
      <c r="E154"/>
      <c r="F154"/>
      <c r="G154"/>
      <c r="H154"/>
      <c r="I154"/>
      <c r="J154"/>
      <c r="K154"/>
      <c r="L154"/>
      <c r="M154"/>
      <c r="N154"/>
      <c r="O154"/>
      <c r="P154"/>
    </row>
    <row r="155" spans="2:16" x14ac:dyDescent="0.2">
      <c r="B155"/>
      <c r="C155"/>
      <c r="D155"/>
      <c r="E155"/>
      <c r="F155"/>
      <c r="G155"/>
      <c r="H155"/>
      <c r="I155"/>
      <c r="J155"/>
      <c r="K155"/>
      <c r="L155"/>
      <c r="M155"/>
      <c r="N155"/>
      <c r="O155"/>
      <c r="P155"/>
    </row>
    <row r="156" spans="2:16" x14ac:dyDescent="0.2">
      <c r="B156"/>
      <c r="C156"/>
      <c r="D156"/>
      <c r="E156"/>
      <c r="F156"/>
      <c r="G156"/>
      <c r="H156"/>
      <c r="I156"/>
      <c r="J156"/>
      <c r="K156"/>
      <c r="L156"/>
      <c r="M156"/>
      <c r="N156"/>
      <c r="O156"/>
      <c r="P156"/>
    </row>
    <row r="157" spans="2:16" x14ac:dyDescent="0.2">
      <c r="B157"/>
      <c r="C157"/>
      <c r="D157"/>
      <c r="E157"/>
      <c r="F157"/>
      <c r="G157"/>
      <c r="H157"/>
      <c r="I157"/>
      <c r="J157"/>
      <c r="K157"/>
      <c r="L157"/>
      <c r="M157"/>
      <c r="N157"/>
      <c r="O157"/>
      <c r="P157"/>
    </row>
    <row r="158" spans="2:16" x14ac:dyDescent="0.2">
      <c r="B158"/>
      <c r="C158"/>
      <c r="D158"/>
      <c r="E158"/>
      <c r="F158"/>
      <c r="G158"/>
      <c r="H158"/>
      <c r="I158"/>
      <c r="J158"/>
      <c r="K158"/>
      <c r="L158"/>
      <c r="M158"/>
      <c r="N158"/>
      <c r="O158"/>
      <c r="P158"/>
    </row>
    <row r="159" spans="2:16" x14ac:dyDescent="0.2">
      <c r="B159"/>
      <c r="C159"/>
      <c r="D159"/>
      <c r="E159"/>
      <c r="F159"/>
      <c r="G159"/>
      <c r="H159"/>
      <c r="I159"/>
      <c r="J159"/>
      <c r="K159"/>
      <c r="L159"/>
      <c r="M159"/>
      <c r="N159"/>
      <c r="O159"/>
      <c r="P159"/>
    </row>
    <row r="160" spans="2:16" x14ac:dyDescent="0.2">
      <c r="B160"/>
      <c r="C160"/>
      <c r="D160"/>
      <c r="E160"/>
      <c r="F160"/>
      <c r="G160"/>
      <c r="H160"/>
      <c r="I160"/>
      <c r="J160"/>
      <c r="K160"/>
      <c r="L160"/>
      <c r="M160"/>
      <c r="N160"/>
      <c r="O160"/>
      <c r="P160"/>
    </row>
    <row r="161" spans="2:16" x14ac:dyDescent="0.2">
      <c r="B161"/>
      <c r="C161"/>
      <c r="D161"/>
      <c r="E161"/>
      <c r="F161"/>
      <c r="G161"/>
      <c r="H161"/>
      <c r="I161"/>
      <c r="J161"/>
      <c r="K161"/>
      <c r="L161"/>
      <c r="M161"/>
      <c r="N161"/>
      <c r="O161"/>
      <c r="P161"/>
    </row>
    <row r="162" spans="2:16" x14ac:dyDescent="0.2">
      <c r="B162"/>
      <c r="C162"/>
      <c r="D162"/>
      <c r="E162"/>
      <c r="F162"/>
      <c r="G162"/>
      <c r="H162"/>
      <c r="I162"/>
      <c r="J162"/>
      <c r="K162"/>
      <c r="L162"/>
      <c r="M162"/>
      <c r="N162"/>
      <c r="O162"/>
      <c r="P162"/>
    </row>
    <row r="163" spans="2:16" x14ac:dyDescent="0.2">
      <c r="B163"/>
      <c r="C163"/>
      <c r="D163"/>
      <c r="E163"/>
      <c r="F163"/>
      <c r="G163"/>
      <c r="H163"/>
      <c r="I163"/>
      <c r="J163"/>
      <c r="K163"/>
      <c r="L163"/>
      <c r="M163"/>
      <c r="N163"/>
      <c r="O163"/>
      <c r="P163"/>
    </row>
    <row r="164" spans="2:16" x14ac:dyDescent="0.2">
      <c r="B164"/>
      <c r="C164"/>
      <c r="D164"/>
      <c r="E164"/>
      <c r="F164"/>
      <c r="G164"/>
      <c r="H164"/>
      <c r="I164"/>
      <c r="J164"/>
      <c r="K164"/>
      <c r="L164"/>
      <c r="M164"/>
      <c r="N164"/>
      <c r="O164"/>
      <c r="P164"/>
    </row>
    <row r="165" spans="2:16" x14ac:dyDescent="0.2">
      <c r="B165"/>
      <c r="C165"/>
      <c r="D165"/>
      <c r="E165"/>
      <c r="F165"/>
      <c r="G165"/>
      <c r="H165"/>
      <c r="I165"/>
      <c r="J165"/>
      <c r="K165"/>
      <c r="L165"/>
      <c r="M165"/>
      <c r="N165"/>
      <c r="O165"/>
      <c r="P165"/>
    </row>
    <row r="166" spans="2:16" x14ac:dyDescent="0.2">
      <c r="B166"/>
      <c r="C166"/>
      <c r="D166"/>
      <c r="E166"/>
      <c r="F166"/>
      <c r="G166"/>
      <c r="H166"/>
      <c r="I166"/>
      <c r="J166"/>
      <c r="K166"/>
      <c r="L166"/>
      <c r="M166"/>
      <c r="N166"/>
      <c r="O166"/>
      <c r="P166"/>
    </row>
    <row r="167" spans="2:16" x14ac:dyDescent="0.2">
      <c r="B167"/>
      <c r="C167"/>
      <c r="D167"/>
      <c r="E167"/>
      <c r="F167"/>
      <c r="G167"/>
      <c r="H167"/>
      <c r="I167"/>
      <c r="J167"/>
      <c r="K167"/>
      <c r="L167"/>
      <c r="M167"/>
      <c r="N167"/>
      <c r="O167"/>
      <c r="P167"/>
    </row>
    <row r="168" spans="2:16" x14ac:dyDescent="0.2">
      <c r="B168"/>
      <c r="C168"/>
      <c r="D168"/>
      <c r="E168"/>
      <c r="F168"/>
      <c r="G168"/>
      <c r="H168"/>
      <c r="I168"/>
      <c r="J168"/>
      <c r="K168"/>
      <c r="L168"/>
      <c r="M168"/>
      <c r="N168"/>
      <c r="O168"/>
      <c r="P168"/>
    </row>
    <row r="169" spans="2:16" x14ac:dyDescent="0.2">
      <c r="B169"/>
      <c r="C169"/>
      <c r="D169"/>
      <c r="E169"/>
      <c r="F169"/>
      <c r="G169"/>
      <c r="H169"/>
      <c r="I169"/>
      <c r="J169"/>
      <c r="K169"/>
      <c r="L169"/>
      <c r="M169"/>
      <c r="N169"/>
      <c r="O169"/>
      <c r="P169"/>
    </row>
    <row r="170" spans="2:16" x14ac:dyDescent="0.2">
      <c r="B170"/>
      <c r="C170"/>
      <c r="D170"/>
      <c r="E170"/>
      <c r="F170"/>
      <c r="G170"/>
      <c r="H170"/>
      <c r="I170"/>
      <c r="J170"/>
      <c r="K170"/>
      <c r="L170"/>
      <c r="M170"/>
      <c r="N170"/>
      <c r="O170"/>
      <c r="P170"/>
    </row>
    <row r="171" spans="2:16" x14ac:dyDescent="0.2">
      <c r="B171"/>
      <c r="C171"/>
      <c r="D171"/>
      <c r="E171"/>
      <c r="F171"/>
      <c r="G171"/>
      <c r="H171"/>
      <c r="I171"/>
      <c r="J171"/>
      <c r="K171"/>
      <c r="L171"/>
      <c r="M171"/>
      <c r="N171"/>
      <c r="O171"/>
      <c r="P171"/>
    </row>
    <row r="172" spans="2:16" x14ac:dyDescent="0.2">
      <c r="B172"/>
      <c r="C172"/>
      <c r="D172"/>
      <c r="E172"/>
      <c r="F172"/>
      <c r="G172"/>
      <c r="H172"/>
      <c r="I172"/>
      <c r="J172"/>
      <c r="K172"/>
      <c r="L172"/>
      <c r="M172"/>
      <c r="N172"/>
      <c r="O172"/>
      <c r="P172"/>
    </row>
    <row r="173" spans="2:16" x14ac:dyDescent="0.2">
      <c r="B173"/>
      <c r="C173"/>
      <c r="D173"/>
      <c r="E173"/>
      <c r="F173"/>
      <c r="G173"/>
      <c r="H173"/>
      <c r="I173"/>
      <c r="J173"/>
      <c r="K173"/>
      <c r="L173"/>
      <c r="M173"/>
      <c r="N173"/>
      <c r="O173"/>
      <c r="P173"/>
    </row>
    <row r="174" spans="2:16" x14ac:dyDescent="0.2">
      <c r="B174"/>
      <c r="C174"/>
      <c r="D174"/>
      <c r="E174"/>
      <c r="F174"/>
      <c r="G174"/>
      <c r="H174"/>
      <c r="I174"/>
      <c r="J174"/>
      <c r="K174"/>
      <c r="L174"/>
      <c r="M174"/>
      <c r="N174"/>
      <c r="O174"/>
      <c r="P174"/>
    </row>
    <row r="175" spans="2:16" x14ac:dyDescent="0.2">
      <c r="B175"/>
      <c r="C175"/>
      <c r="D175"/>
      <c r="E175"/>
      <c r="F175"/>
      <c r="G175"/>
      <c r="H175"/>
      <c r="I175"/>
      <c r="J175"/>
      <c r="K175"/>
      <c r="L175"/>
      <c r="M175"/>
      <c r="N175"/>
      <c r="O175"/>
      <c r="P175"/>
    </row>
    <row r="176" spans="2:16" x14ac:dyDescent="0.2">
      <c r="B176"/>
      <c r="C176"/>
      <c r="D176"/>
      <c r="E176"/>
      <c r="F176"/>
      <c r="G176"/>
      <c r="H176"/>
      <c r="I176"/>
      <c r="J176"/>
      <c r="K176"/>
      <c r="L176"/>
      <c r="M176"/>
      <c r="N176"/>
      <c r="O176"/>
      <c r="P176"/>
    </row>
    <row r="177" spans="2:16" x14ac:dyDescent="0.2">
      <c r="B177"/>
      <c r="C177"/>
      <c r="D177"/>
      <c r="E177"/>
      <c r="F177"/>
      <c r="G177"/>
      <c r="H177"/>
      <c r="I177"/>
      <c r="J177"/>
      <c r="K177"/>
      <c r="L177"/>
      <c r="M177"/>
      <c r="N177"/>
      <c r="O177"/>
      <c r="P177"/>
    </row>
    <row r="178" spans="2:16" x14ac:dyDescent="0.2">
      <c r="B178"/>
      <c r="C178"/>
      <c r="D178"/>
      <c r="E178"/>
      <c r="F178"/>
      <c r="G178"/>
      <c r="H178"/>
      <c r="I178"/>
      <c r="J178"/>
      <c r="K178"/>
      <c r="L178"/>
      <c r="M178"/>
      <c r="N178"/>
      <c r="O178"/>
      <c r="P178"/>
    </row>
    <row r="179" spans="2:16" x14ac:dyDescent="0.2">
      <c r="B179"/>
      <c r="C179"/>
      <c r="D179"/>
      <c r="E179"/>
      <c r="F179"/>
      <c r="G179"/>
      <c r="H179"/>
      <c r="I179"/>
      <c r="J179"/>
      <c r="K179"/>
      <c r="L179"/>
      <c r="M179"/>
      <c r="N179"/>
      <c r="O179"/>
      <c r="P179"/>
    </row>
    <row r="180" spans="2:16" x14ac:dyDescent="0.2">
      <c r="B180"/>
      <c r="C180"/>
      <c r="D180"/>
      <c r="E180"/>
      <c r="F180"/>
      <c r="G180"/>
      <c r="H180"/>
      <c r="I180"/>
      <c r="J180"/>
      <c r="K180"/>
      <c r="L180"/>
      <c r="M180"/>
      <c r="N180"/>
      <c r="O180"/>
      <c r="P180"/>
    </row>
    <row r="181" spans="2:16" x14ac:dyDescent="0.2">
      <c r="B181"/>
      <c r="C181"/>
      <c r="D181"/>
      <c r="E181"/>
      <c r="F181"/>
      <c r="G181"/>
      <c r="H181"/>
      <c r="I181"/>
      <c r="J181"/>
      <c r="K181"/>
      <c r="L181"/>
      <c r="M181"/>
      <c r="N181"/>
      <c r="O181"/>
      <c r="P181"/>
    </row>
    <row r="182" spans="2:16" x14ac:dyDescent="0.2">
      <c r="B182"/>
      <c r="C182"/>
      <c r="D182"/>
      <c r="E182"/>
      <c r="F182"/>
      <c r="G182"/>
      <c r="H182"/>
      <c r="I182"/>
      <c r="J182"/>
      <c r="K182"/>
      <c r="L182"/>
      <c r="M182"/>
      <c r="N182"/>
      <c r="O182"/>
      <c r="P182"/>
    </row>
    <row r="183" spans="2:16" x14ac:dyDescent="0.2">
      <c r="B183"/>
      <c r="C183"/>
      <c r="D183"/>
      <c r="E183"/>
      <c r="F183"/>
      <c r="G183"/>
      <c r="H183"/>
      <c r="I183"/>
      <c r="J183"/>
      <c r="K183"/>
      <c r="L183"/>
      <c r="M183"/>
      <c r="N183"/>
      <c r="O183"/>
      <c r="P183"/>
    </row>
    <row r="184" spans="2:16" x14ac:dyDescent="0.2">
      <c r="B184"/>
      <c r="C184"/>
      <c r="D184"/>
      <c r="E184"/>
      <c r="F184"/>
      <c r="G184"/>
      <c r="H184"/>
      <c r="I184"/>
      <c r="J184"/>
      <c r="K184"/>
      <c r="L184"/>
      <c r="M184"/>
      <c r="N184"/>
      <c r="O184"/>
      <c r="P184"/>
    </row>
    <row r="185" spans="2:16" x14ac:dyDescent="0.2">
      <c r="B185"/>
      <c r="C185"/>
      <c r="D185"/>
      <c r="E185"/>
      <c r="F185"/>
      <c r="G185"/>
      <c r="H185"/>
      <c r="I185"/>
      <c r="J185"/>
      <c r="K185"/>
      <c r="L185"/>
      <c r="M185"/>
      <c r="N185"/>
      <c r="O185"/>
      <c r="P185"/>
    </row>
    <row r="186" spans="2:16" x14ac:dyDescent="0.2">
      <c r="B186"/>
      <c r="C186"/>
      <c r="D186"/>
      <c r="E186"/>
      <c r="F186"/>
      <c r="G186"/>
      <c r="H186"/>
      <c r="I186"/>
      <c r="J186"/>
      <c r="K186"/>
      <c r="L186"/>
      <c r="M186"/>
      <c r="N186"/>
      <c r="O186"/>
      <c r="P186"/>
    </row>
    <row r="187" spans="2:16" x14ac:dyDescent="0.2">
      <c r="B187"/>
      <c r="C187"/>
      <c r="D187"/>
      <c r="E187"/>
      <c r="F187"/>
      <c r="G187"/>
      <c r="H187"/>
      <c r="I187"/>
      <c r="J187"/>
      <c r="K187"/>
      <c r="L187"/>
      <c r="M187"/>
      <c r="N187"/>
      <c r="O187"/>
      <c r="P187"/>
    </row>
    <row r="188" spans="2:16" x14ac:dyDescent="0.2">
      <c r="B188"/>
      <c r="C188"/>
      <c r="D188"/>
      <c r="E188"/>
      <c r="F188"/>
      <c r="G188"/>
      <c r="H188"/>
      <c r="I188"/>
      <c r="J188"/>
      <c r="K188"/>
      <c r="L188"/>
      <c r="M188"/>
      <c r="N188"/>
      <c r="O188"/>
      <c r="P188"/>
    </row>
    <row r="189" spans="2:16" x14ac:dyDescent="0.2">
      <c r="B189"/>
      <c r="C189"/>
      <c r="D189"/>
      <c r="E189"/>
      <c r="F189"/>
      <c r="G189"/>
      <c r="H189"/>
      <c r="I189"/>
      <c r="J189"/>
      <c r="K189"/>
      <c r="L189"/>
      <c r="M189"/>
      <c r="N189"/>
      <c r="O189"/>
      <c r="P189"/>
    </row>
    <row r="190" spans="2:16" x14ac:dyDescent="0.2">
      <c r="B190"/>
      <c r="C190"/>
      <c r="D190"/>
      <c r="E190"/>
      <c r="F190"/>
      <c r="G190"/>
      <c r="H190"/>
      <c r="I190"/>
      <c r="J190"/>
      <c r="K190"/>
      <c r="L190"/>
      <c r="M190"/>
      <c r="N190"/>
      <c r="O190"/>
      <c r="P190"/>
    </row>
    <row r="191" spans="2:16" x14ac:dyDescent="0.2">
      <c r="B191"/>
      <c r="C191"/>
      <c r="D191"/>
      <c r="E191"/>
      <c r="F191"/>
      <c r="G191"/>
      <c r="H191"/>
      <c r="I191"/>
      <c r="J191"/>
      <c r="K191"/>
      <c r="L191"/>
      <c r="M191"/>
      <c r="N191"/>
      <c r="O191"/>
      <c r="P191"/>
    </row>
    <row r="192" spans="2:16" x14ac:dyDescent="0.2">
      <c r="B192"/>
      <c r="C192"/>
      <c r="D192"/>
      <c r="E192"/>
      <c r="F192"/>
      <c r="G192"/>
      <c r="H192"/>
      <c r="I192"/>
      <c r="J192"/>
      <c r="K192"/>
      <c r="L192"/>
      <c r="M192"/>
      <c r="N192"/>
      <c r="O192"/>
      <c r="P192"/>
    </row>
    <row r="193" spans="2:16" x14ac:dyDescent="0.2">
      <c r="B193"/>
      <c r="C193"/>
      <c r="D193"/>
      <c r="E193"/>
      <c r="F193"/>
      <c r="G193"/>
      <c r="H193"/>
      <c r="I193"/>
      <c r="J193"/>
      <c r="K193"/>
      <c r="L193"/>
      <c r="M193"/>
      <c r="N193"/>
      <c r="O193"/>
      <c r="P193"/>
    </row>
    <row r="194" spans="2:16" x14ac:dyDescent="0.2">
      <c r="B194"/>
      <c r="C194"/>
      <c r="D194"/>
      <c r="E194"/>
      <c r="F194"/>
      <c r="G194"/>
      <c r="H194"/>
      <c r="I194"/>
      <c r="J194"/>
      <c r="K194"/>
      <c r="L194"/>
      <c r="M194"/>
      <c r="N194"/>
      <c r="O194"/>
      <c r="P194"/>
    </row>
    <row r="195" spans="2:16" x14ac:dyDescent="0.2">
      <c r="B195"/>
      <c r="C195"/>
      <c r="D195"/>
      <c r="E195"/>
      <c r="F195"/>
      <c r="G195"/>
      <c r="H195"/>
      <c r="I195"/>
      <c r="J195"/>
      <c r="K195"/>
      <c r="L195"/>
      <c r="M195"/>
      <c r="N195"/>
      <c r="O195"/>
      <c r="P195"/>
    </row>
    <row r="196" spans="2:16" x14ac:dyDescent="0.2">
      <c r="B196"/>
      <c r="C196"/>
      <c r="D196"/>
      <c r="E196"/>
      <c r="F196"/>
      <c r="G196"/>
      <c r="H196"/>
      <c r="I196"/>
      <c r="J196"/>
      <c r="K196"/>
      <c r="L196"/>
      <c r="M196"/>
      <c r="N196"/>
      <c r="O196"/>
      <c r="P196"/>
    </row>
    <row r="197" spans="2:16" x14ac:dyDescent="0.2">
      <c r="B197"/>
      <c r="C197"/>
      <c r="D197"/>
      <c r="E197"/>
      <c r="F197"/>
      <c r="G197"/>
      <c r="H197"/>
      <c r="I197"/>
      <c r="J197"/>
      <c r="K197"/>
      <c r="L197"/>
      <c r="M197"/>
      <c r="N197"/>
      <c r="O197"/>
      <c r="P197"/>
    </row>
    <row r="198" spans="2:16" x14ac:dyDescent="0.2">
      <c r="B198"/>
      <c r="C198"/>
      <c r="D198"/>
      <c r="E198"/>
      <c r="F198"/>
      <c r="G198"/>
      <c r="H198"/>
      <c r="I198"/>
      <c r="J198"/>
      <c r="K198"/>
      <c r="L198"/>
      <c r="M198"/>
      <c r="N198"/>
      <c r="O198"/>
      <c r="P198"/>
    </row>
    <row r="199" spans="2:16" x14ac:dyDescent="0.2">
      <c r="B199"/>
      <c r="C199"/>
      <c r="D199"/>
      <c r="E199"/>
      <c r="F199"/>
      <c r="G199"/>
      <c r="H199"/>
      <c r="I199"/>
      <c r="J199"/>
      <c r="K199"/>
      <c r="L199"/>
      <c r="M199"/>
      <c r="N199"/>
      <c r="O199"/>
      <c r="P199"/>
    </row>
    <row r="200" spans="2:16" x14ac:dyDescent="0.2">
      <c r="B200"/>
      <c r="C200"/>
      <c r="D200"/>
      <c r="E200"/>
      <c r="F200"/>
      <c r="G200"/>
      <c r="H200"/>
      <c r="I200"/>
      <c r="J200"/>
      <c r="K200"/>
      <c r="L200"/>
      <c r="M200"/>
      <c r="N200"/>
      <c r="O200"/>
      <c r="P200"/>
    </row>
    <row r="201" spans="2:16" x14ac:dyDescent="0.2">
      <c r="B201"/>
      <c r="C201"/>
      <c r="D201"/>
      <c r="E201"/>
      <c r="F201"/>
      <c r="G201"/>
      <c r="H201"/>
      <c r="I201"/>
      <c r="J201"/>
      <c r="K201"/>
      <c r="L201"/>
      <c r="M201"/>
      <c r="N201"/>
      <c r="O201"/>
      <c r="P201"/>
    </row>
    <row r="202" spans="2:16" x14ac:dyDescent="0.2">
      <c r="B202"/>
      <c r="C202"/>
      <c r="D202"/>
      <c r="E202"/>
      <c r="F202"/>
      <c r="G202"/>
      <c r="H202"/>
      <c r="I202"/>
      <c r="J202"/>
      <c r="K202"/>
      <c r="L202"/>
      <c r="M202"/>
      <c r="N202"/>
      <c r="O202"/>
      <c r="P202"/>
    </row>
    <row r="203" spans="2:16" x14ac:dyDescent="0.2">
      <c r="B203"/>
      <c r="C203"/>
      <c r="D203"/>
      <c r="E203"/>
      <c r="F203"/>
      <c r="G203"/>
      <c r="H203"/>
      <c r="I203"/>
      <c r="J203"/>
      <c r="K203"/>
      <c r="L203"/>
      <c r="M203"/>
      <c r="N203"/>
      <c r="O203"/>
      <c r="P203"/>
    </row>
    <row r="204" spans="2:16" x14ac:dyDescent="0.2">
      <c r="B204"/>
      <c r="C204"/>
      <c r="D204"/>
      <c r="E204"/>
      <c r="F204"/>
      <c r="G204"/>
      <c r="H204"/>
      <c r="I204"/>
      <c r="J204"/>
      <c r="K204"/>
      <c r="L204"/>
      <c r="M204"/>
      <c r="N204"/>
      <c r="O204"/>
      <c r="P204"/>
    </row>
    <row r="205" spans="2:16" x14ac:dyDescent="0.2">
      <c r="B205"/>
      <c r="C205"/>
      <c r="D205"/>
      <c r="E205"/>
      <c r="F205"/>
      <c r="G205"/>
      <c r="H205"/>
      <c r="I205"/>
      <c r="J205"/>
      <c r="K205"/>
      <c r="L205"/>
      <c r="M205"/>
      <c r="N205"/>
      <c r="O205"/>
      <c r="P205"/>
    </row>
    <row r="206" spans="2:16" x14ac:dyDescent="0.2">
      <c r="B206"/>
      <c r="C206"/>
      <c r="D206"/>
      <c r="E206"/>
      <c r="F206"/>
      <c r="G206"/>
      <c r="H206"/>
      <c r="I206"/>
      <c r="J206"/>
      <c r="K206"/>
      <c r="L206"/>
      <c r="M206"/>
      <c r="N206"/>
      <c r="O206"/>
      <c r="P206"/>
    </row>
    <row r="207" spans="2:16" x14ac:dyDescent="0.2">
      <c r="B207"/>
      <c r="C207"/>
      <c r="D207"/>
      <c r="E207"/>
      <c r="F207"/>
      <c r="G207"/>
      <c r="H207"/>
      <c r="I207"/>
      <c r="J207"/>
      <c r="K207"/>
      <c r="L207"/>
      <c r="M207"/>
      <c r="N207"/>
      <c r="O207"/>
      <c r="P207"/>
    </row>
    <row r="208" spans="2:16" x14ac:dyDescent="0.2">
      <c r="B208"/>
      <c r="C208"/>
      <c r="D208"/>
      <c r="E208"/>
      <c r="F208"/>
      <c r="G208"/>
      <c r="H208"/>
      <c r="I208"/>
      <c r="J208"/>
      <c r="K208"/>
      <c r="L208"/>
      <c r="M208"/>
      <c r="N208"/>
      <c r="O208"/>
      <c r="P208"/>
    </row>
    <row r="209" spans="2:16" x14ac:dyDescent="0.2">
      <c r="B209"/>
      <c r="C209"/>
      <c r="D209"/>
      <c r="E209"/>
      <c r="F209"/>
      <c r="G209"/>
      <c r="H209"/>
      <c r="I209"/>
      <c r="J209"/>
      <c r="K209"/>
      <c r="L209"/>
      <c r="M209"/>
      <c r="N209"/>
      <c r="O209"/>
      <c r="P209"/>
    </row>
    <row r="210" spans="2:16" x14ac:dyDescent="0.2">
      <c r="B210"/>
      <c r="C210"/>
      <c r="D210"/>
      <c r="E210"/>
      <c r="F210"/>
      <c r="G210"/>
      <c r="H210"/>
      <c r="I210"/>
      <c r="J210"/>
      <c r="K210"/>
      <c r="L210"/>
      <c r="M210"/>
      <c r="N210"/>
      <c r="O210"/>
      <c r="P210"/>
    </row>
    <row r="211" spans="2:16" x14ac:dyDescent="0.2">
      <c r="B211"/>
      <c r="C211"/>
      <c r="D211"/>
      <c r="E211"/>
      <c r="F211"/>
      <c r="G211"/>
      <c r="H211"/>
      <c r="I211"/>
      <c r="J211"/>
      <c r="K211"/>
      <c r="L211"/>
      <c r="M211"/>
      <c r="N211"/>
      <c r="O211"/>
      <c r="P211"/>
    </row>
    <row r="212" spans="2:16" x14ac:dyDescent="0.2">
      <c r="B212"/>
      <c r="C212"/>
      <c r="D212"/>
      <c r="E212"/>
      <c r="F212"/>
      <c r="G212"/>
      <c r="H212"/>
      <c r="I212"/>
      <c r="J212"/>
      <c r="K212"/>
      <c r="L212"/>
      <c r="M212"/>
      <c r="N212"/>
      <c r="O212"/>
      <c r="P212"/>
    </row>
    <row r="213" spans="2:16" x14ac:dyDescent="0.2">
      <c r="B213"/>
      <c r="C213"/>
      <c r="D213"/>
      <c r="E213"/>
      <c r="F213"/>
      <c r="G213"/>
      <c r="H213"/>
      <c r="I213"/>
      <c r="J213"/>
      <c r="K213"/>
      <c r="L213"/>
      <c r="M213"/>
      <c r="N213"/>
      <c r="O213"/>
      <c r="P213"/>
    </row>
    <row r="214" spans="2:16" x14ac:dyDescent="0.2">
      <c r="B214"/>
      <c r="C214"/>
      <c r="D214"/>
      <c r="E214"/>
      <c r="F214"/>
      <c r="G214"/>
      <c r="H214"/>
      <c r="I214"/>
      <c r="J214"/>
      <c r="K214"/>
      <c r="L214"/>
      <c r="M214"/>
      <c r="N214"/>
      <c r="O214"/>
      <c r="P214"/>
    </row>
    <row r="215" spans="2:16" x14ac:dyDescent="0.2">
      <c r="B215"/>
      <c r="C215"/>
      <c r="D215"/>
      <c r="E215"/>
      <c r="F215"/>
      <c r="G215"/>
      <c r="H215"/>
      <c r="I215"/>
      <c r="J215"/>
      <c r="K215"/>
      <c r="L215"/>
      <c r="M215"/>
      <c r="N215"/>
      <c r="O215"/>
      <c r="P215"/>
    </row>
    <row r="216" spans="2:16" x14ac:dyDescent="0.2">
      <c r="B216"/>
      <c r="C216"/>
      <c r="D216"/>
      <c r="E216"/>
      <c r="F216"/>
      <c r="G216"/>
      <c r="H216"/>
      <c r="I216"/>
      <c r="J216"/>
      <c r="K216"/>
      <c r="L216"/>
      <c r="M216"/>
      <c r="N216"/>
      <c r="O216"/>
      <c r="P216"/>
    </row>
    <row r="217" spans="2:16" x14ac:dyDescent="0.2">
      <c r="B217"/>
      <c r="C217"/>
      <c r="D217"/>
      <c r="E217"/>
      <c r="F217"/>
      <c r="G217"/>
      <c r="H217"/>
      <c r="I217"/>
      <c r="J217"/>
      <c r="K217"/>
      <c r="L217"/>
      <c r="M217"/>
      <c r="N217"/>
      <c r="O217"/>
      <c r="P217"/>
    </row>
    <row r="218" spans="2:16" x14ac:dyDescent="0.2">
      <c r="B218"/>
      <c r="C218"/>
      <c r="D218"/>
      <c r="E218"/>
      <c r="F218"/>
      <c r="G218"/>
      <c r="H218"/>
      <c r="I218"/>
      <c r="J218"/>
      <c r="K218"/>
      <c r="L218"/>
      <c r="M218"/>
      <c r="N218"/>
      <c r="O218"/>
      <c r="P218"/>
    </row>
    <row r="219" spans="2:16" x14ac:dyDescent="0.2">
      <c r="B219"/>
      <c r="C219"/>
      <c r="D219"/>
      <c r="E219"/>
      <c r="F219"/>
      <c r="G219"/>
      <c r="H219"/>
      <c r="I219"/>
      <c r="J219"/>
      <c r="K219"/>
      <c r="L219"/>
      <c r="M219"/>
      <c r="N219"/>
      <c r="O219"/>
      <c r="P219"/>
    </row>
    <row r="220" spans="2:16" x14ac:dyDescent="0.2">
      <c r="B220"/>
      <c r="C220"/>
      <c r="D220"/>
      <c r="E220"/>
      <c r="F220"/>
      <c r="G220"/>
      <c r="H220"/>
      <c r="I220"/>
      <c r="J220"/>
      <c r="K220"/>
      <c r="L220"/>
      <c r="M220"/>
      <c r="N220"/>
      <c r="O220"/>
      <c r="P220"/>
    </row>
    <row r="221" spans="2:16" x14ac:dyDescent="0.2">
      <c r="B221"/>
      <c r="C221"/>
      <c r="D221"/>
      <c r="E221"/>
      <c r="F221"/>
      <c r="G221"/>
      <c r="H221"/>
      <c r="I221"/>
      <c r="J221"/>
      <c r="K221"/>
      <c r="L221"/>
      <c r="M221"/>
      <c r="N221"/>
      <c r="O221"/>
      <c r="P221"/>
    </row>
    <row r="222" spans="2:16" x14ac:dyDescent="0.2">
      <c r="B222"/>
      <c r="C222"/>
      <c r="D222"/>
      <c r="E222"/>
      <c r="F222"/>
      <c r="G222"/>
      <c r="H222"/>
      <c r="I222"/>
      <c r="J222"/>
      <c r="K222"/>
      <c r="L222"/>
      <c r="M222"/>
      <c r="N222"/>
      <c r="O222"/>
      <c r="P222"/>
    </row>
    <row r="223" spans="2:16" x14ac:dyDescent="0.2">
      <c r="B223"/>
      <c r="C223"/>
      <c r="D223"/>
      <c r="E223"/>
      <c r="F223"/>
      <c r="G223"/>
      <c r="H223"/>
      <c r="I223"/>
      <c r="J223"/>
      <c r="K223"/>
      <c r="L223"/>
      <c r="M223"/>
      <c r="N223"/>
      <c r="O223"/>
      <c r="P223"/>
    </row>
    <row r="224" spans="2:16" x14ac:dyDescent="0.2">
      <c r="B224"/>
      <c r="C224"/>
      <c r="D224"/>
      <c r="E224"/>
      <c r="F224"/>
      <c r="G224"/>
      <c r="H224"/>
      <c r="I224"/>
      <c r="J224"/>
      <c r="K224"/>
      <c r="L224"/>
      <c r="M224"/>
      <c r="N224"/>
      <c r="O224"/>
      <c r="P224"/>
    </row>
    <row r="225" spans="2:16" x14ac:dyDescent="0.2">
      <c r="B225"/>
      <c r="C225"/>
      <c r="D225"/>
      <c r="E225"/>
      <c r="F225"/>
      <c r="G225"/>
      <c r="H225"/>
      <c r="I225"/>
      <c r="J225"/>
      <c r="K225"/>
      <c r="L225"/>
      <c r="M225"/>
      <c r="N225"/>
      <c r="O225"/>
      <c r="P225"/>
    </row>
    <row r="226" spans="2:16" x14ac:dyDescent="0.2">
      <c r="B226"/>
      <c r="C226"/>
      <c r="D226"/>
      <c r="E226"/>
      <c r="F226"/>
      <c r="G226"/>
      <c r="H226"/>
      <c r="I226"/>
      <c r="J226"/>
      <c r="K226"/>
      <c r="L226"/>
      <c r="M226"/>
      <c r="N226"/>
      <c r="O226"/>
      <c r="P226"/>
    </row>
    <row r="227" spans="2:16" x14ac:dyDescent="0.2">
      <c r="B227"/>
      <c r="C227"/>
      <c r="D227"/>
      <c r="E227"/>
      <c r="F227"/>
      <c r="G227"/>
      <c r="H227"/>
      <c r="I227"/>
      <c r="J227"/>
      <c r="K227"/>
      <c r="L227"/>
      <c r="M227"/>
      <c r="N227"/>
      <c r="O227"/>
      <c r="P227"/>
    </row>
    <row r="228" spans="2:16" x14ac:dyDescent="0.2">
      <c r="B228"/>
      <c r="C228"/>
      <c r="D228"/>
      <c r="E228"/>
      <c r="F228"/>
      <c r="G228"/>
      <c r="H228"/>
      <c r="I228"/>
      <c r="J228"/>
      <c r="K228"/>
      <c r="L228"/>
      <c r="M228"/>
      <c r="N228"/>
      <c r="O228"/>
      <c r="P228"/>
    </row>
    <row r="229" spans="2:16" x14ac:dyDescent="0.2">
      <c r="B229"/>
      <c r="C229"/>
      <c r="D229"/>
      <c r="E229"/>
      <c r="F229"/>
      <c r="G229"/>
      <c r="H229"/>
      <c r="I229"/>
      <c r="J229"/>
      <c r="K229"/>
      <c r="L229"/>
      <c r="M229"/>
      <c r="N229"/>
      <c r="O229"/>
      <c r="P229"/>
    </row>
    <row r="230" spans="2:16" x14ac:dyDescent="0.2">
      <c r="B230"/>
      <c r="C230"/>
      <c r="D230"/>
      <c r="E230"/>
      <c r="F230"/>
      <c r="G230"/>
      <c r="H230"/>
      <c r="I230"/>
      <c r="J230"/>
      <c r="K230"/>
      <c r="L230"/>
      <c r="M230"/>
      <c r="N230"/>
      <c r="O230"/>
      <c r="P230"/>
    </row>
    <row r="231" spans="2:16" x14ac:dyDescent="0.2">
      <c r="B231"/>
      <c r="C231"/>
      <c r="D231"/>
      <c r="E231"/>
      <c r="F231"/>
      <c r="G231"/>
      <c r="H231"/>
      <c r="I231"/>
      <c r="J231"/>
      <c r="K231"/>
      <c r="L231"/>
      <c r="M231"/>
      <c r="N231"/>
      <c r="O231"/>
      <c r="P231"/>
    </row>
    <row r="232" spans="2:16" x14ac:dyDescent="0.2">
      <c r="B232"/>
      <c r="C232"/>
      <c r="D232"/>
      <c r="E232"/>
      <c r="F232"/>
      <c r="G232"/>
      <c r="H232"/>
      <c r="I232"/>
      <c r="J232"/>
      <c r="K232"/>
      <c r="L232"/>
      <c r="M232"/>
      <c r="N232"/>
      <c r="O232"/>
      <c r="P232"/>
    </row>
    <row r="233" spans="2:16" x14ac:dyDescent="0.2">
      <c r="B233"/>
      <c r="C233"/>
      <c r="D233"/>
      <c r="E233"/>
      <c r="F233"/>
      <c r="G233"/>
      <c r="H233"/>
      <c r="I233"/>
      <c r="J233"/>
      <c r="K233"/>
      <c r="L233"/>
      <c r="M233"/>
      <c r="N233"/>
      <c r="O233"/>
      <c r="P233"/>
    </row>
    <row r="234" spans="2:16" x14ac:dyDescent="0.2">
      <c r="B234"/>
      <c r="C234"/>
      <c r="D234"/>
      <c r="E234"/>
      <c r="F234"/>
      <c r="G234"/>
      <c r="H234"/>
      <c r="I234"/>
      <c r="J234"/>
      <c r="K234"/>
      <c r="L234"/>
      <c r="M234"/>
      <c r="N234"/>
      <c r="O234"/>
      <c r="P234"/>
    </row>
    <row r="235" spans="2:16" x14ac:dyDescent="0.2">
      <c r="B235"/>
      <c r="C235"/>
      <c r="D235"/>
      <c r="E235"/>
      <c r="F235"/>
      <c r="G235"/>
      <c r="H235"/>
      <c r="I235"/>
      <c r="J235"/>
      <c r="K235"/>
      <c r="L235"/>
      <c r="M235"/>
      <c r="N235"/>
      <c r="O235"/>
      <c r="P235"/>
    </row>
    <row r="236" spans="2:16" x14ac:dyDescent="0.2">
      <c r="B236"/>
      <c r="C236"/>
      <c r="D236"/>
      <c r="E236"/>
      <c r="F236"/>
      <c r="G236"/>
      <c r="H236"/>
      <c r="I236"/>
      <c r="J236"/>
      <c r="K236"/>
      <c r="L236"/>
      <c r="M236"/>
      <c r="N236"/>
      <c r="O236"/>
      <c r="P236"/>
    </row>
    <row r="237" spans="2:16" x14ac:dyDescent="0.2">
      <c r="B237"/>
      <c r="C237"/>
      <c r="D237"/>
      <c r="E237"/>
      <c r="F237"/>
      <c r="G237"/>
      <c r="H237"/>
      <c r="I237"/>
      <c r="J237"/>
      <c r="K237"/>
      <c r="L237"/>
      <c r="M237"/>
      <c r="N237"/>
      <c r="O237"/>
      <c r="P237"/>
    </row>
    <row r="238" spans="2:16" x14ac:dyDescent="0.2">
      <c r="B238"/>
      <c r="C238"/>
      <c r="D238"/>
      <c r="E238"/>
      <c r="F238"/>
      <c r="G238"/>
      <c r="H238"/>
      <c r="I238"/>
      <c r="J238"/>
      <c r="K238"/>
      <c r="L238"/>
      <c r="M238"/>
      <c r="N238"/>
      <c r="O238"/>
      <c r="P238"/>
    </row>
    <row r="239" spans="2:16" x14ac:dyDescent="0.2">
      <c r="B239"/>
      <c r="C239"/>
      <c r="D239"/>
      <c r="E239"/>
      <c r="F239"/>
      <c r="G239"/>
      <c r="H239"/>
      <c r="I239"/>
      <c r="J239"/>
      <c r="K239"/>
      <c r="L239"/>
      <c r="M239"/>
      <c r="N239"/>
      <c r="O239"/>
      <c r="P239"/>
    </row>
    <row r="240" spans="2:16" x14ac:dyDescent="0.2">
      <c r="B240"/>
      <c r="C240"/>
      <c r="D240"/>
      <c r="E240"/>
      <c r="F240"/>
      <c r="G240"/>
      <c r="H240"/>
      <c r="I240"/>
      <c r="J240"/>
      <c r="K240"/>
      <c r="L240"/>
      <c r="M240"/>
      <c r="N240"/>
      <c r="O240"/>
      <c r="P240"/>
    </row>
    <row r="241" spans="2:16" x14ac:dyDescent="0.2">
      <c r="B241"/>
      <c r="C241"/>
      <c r="D241"/>
      <c r="E241"/>
      <c r="F241"/>
      <c r="G241"/>
      <c r="H241"/>
      <c r="I241"/>
      <c r="J241"/>
      <c r="K241"/>
      <c r="L241"/>
      <c r="M241"/>
      <c r="N241"/>
      <c r="O241"/>
      <c r="P241"/>
    </row>
    <row r="242" spans="2:16" x14ac:dyDescent="0.2">
      <c r="B242"/>
      <c r="C242"/>
      <c r="D242"/>
      <c r="E242"/>
      <c r="F242"/>
      <c r="G242"/>
      <c r="H242"/>
      <c r="I242"/>
      <c r="J242"/>
      <c r="K242"/>
      <c r="L242"/>
      <c r="M242"/>
      <c r="N242"/>
      <c r="O242"/>
      <c r="P242"/>
    </row>
    <row r="243" spans="2:16" x14ac:dyDescent="0.2">
      <c r="B243"/>
      <c r="C243"/>
      <c r="D243"/>
      <c r="E243"/>
      <c r="F243"/>
      <c r="G243"/>
      <c r="H243"/>
      <c r="I243"/>
      <c r="J243"/>
      <c r="K243"/>
      <c r="L243"/>
      <c r="M243"/>
      <c r="N243"/>
      <c r="O243"/>
      <c r="P243"/>
    </row>
    <row r="244" spans="2:16" x14ac:dyDescent="0.2">
      <c r="B244"/>
      <c r="C244"/>
      <c r="D244"/>
      <c r="E244"/>
      <c r="F244"/>
      <c r="G244"/>
      <c r="H244"/>
      <c r="I244"/>
      <c r="J244"/>
      <c r="K244"/>
      <c r="L244"/>
      <c r="M244"/>
      <c r="N244"/>
      <c r="O244"/>
      <c r="P244"/>
    </row>
    <row r="245" spans="2:16" x14ac:dyDescent="0.2">
      <c r="B245"/>
      <c r="C245"/>
      <c r="D245"/>
      <c r="E245"/>
      <c r="F245"/>
      <c r="G245"/>
      <c r="H245"/>
      <c r="I245"/>
      <c r="J245"/>
      <c r="K245"/>
      <c r="L245"/>
      <c r="M245"/>
      <c r="N245"/>
      <c r="O245"/>
      <c r="P245"/>
    </row>
    <row r="246" spans="2:16" x14ac:dyDescent="0.2">
      <c r="B246"/>
      <c r="C246"/>
      <c r="D246"/>
      <c r="E246"/>
      <c r="F246"/>
      <c r="G246"/>
      <c r="H246"/>
      <c r="I246"/>
      <c r="J246"/>
      <c r="K246"/>
      <c r="L246"/>
      <c r="M246"/>
      <c r="N246"/>
      <c r="O246"/>
      <c r="P246"/>
    </row>
    <row r="247" spans="2:16" x14ac:dyDescent="0.2">
      <c r="B247"/>
      <c r="C247"/>
      <c r="D247"/>
      <c r="E247"/>
      <c r="F247"/>
      <c r="G247"/>
      <c r="H247"/>
      <c r="I247"/>
      <c r="J247"/>
      <c r="K247"/>
      <c r="L247"/>
      <c r="M247"/>
      <c r="N247"/>
      <c r="O247"/>
      <c r="P247"/>
    </row>
    <row r="248" spans="2:16" x14ac:dyDescent="0.2">
      <c r="B248"/>
      <c r="C248"/>
      <c r="D248"/>
      <c r="E248"/>
      <c r="F248"/>
      <c r="G248"/>
      <c r="H248"/>
      <c r="I248"/>
      <c r="J248"/>
      <c r="K248"/>
      <c r="L248"/>
      <c r="M248"/>
      <c r="N248"/>
      <c r="O248"/>
      <c r="P248"/>
    </row>
    <row r="249" spans="2:16" x14ac:dyDescent="0.2">
      <c r="B249"/>
      <c r="C249"/>
      <c r="D249"/>
      <c r="E249"/>
      <c r="F249"/>
      <c r="G249"/>
      <c r="H249"/>
      <c r="I249"/>
      <c r="J249"/>
      <c r="K249"/>
      <c r="L249"/>
      <c r="M249"/>
      <c r="N249"/>
      <c r="O249"/>
      <c r="P249"/>
    </row>
    <row r="250" spans="2:16" x14ac:dyDescent="0.2">
      <c r="B250"/>
      <c r="C250"/>
      <c r="D250"/>
      <c r="E250"/>
      <c r="F250"/>
      <c r="G250"/>
      <c r="H250"/>
      <c r="I250"/>
      <c r="J250"/>
      <c r="K250"/>
      <c r="L250"/>
      <c r="M250"/>
      <c r="N250"/>
      <c r="O250"/>
      <c r="P250"/>
    </row>
    <row r="251" spans="2:16" x14ac:dyDescent="0.2">
      <c r="B251"/>
      <c r="C251"/>
      <c r="D251"/>
      <c r="E251"/>
      <c r="F251"/>
      <c r="G251"/>
      <c r="H251"/>
      <c r="I251"/>
      <c r="J251"/>
      <c r="K251"/>
      <c r="L251"/>
      <c r="M251"/>
      <c r="N251"/>
      <c r="O251"/>
      <c r="P251"/>
    </row>
    <row r="252" spans="2:16" x14ac:dyDescent="0.2">
      <c r="B252"/>
      <c r="C252"/>
      <c r="D252"/>
      <c r="E252"/>
      <c r="F252"/>
      <c r="G252"/>
      <c r="H252"/>
      <c r="I252"/>
      <c r="J252"/>
      <c r="K252"/>
      <c r="L252"/>
      <c r="M252"/>
      <c r="N252"/>
      <c r="O252"/>
      <c r="P252"/>
    </row>
    <row r="253" spans="2:16" x14ac:dyDescent="0.2">
      <c r="B253"/>
      <c r="C253"/>
      <c r="D253"/>
      <c r="E253"/>
      <c r="F253"/>
      <c r="G253"/>
      <c r="H253"/>
      <c r="I253"/>
      <c r="J253"/>
      <c r="K253"/>
      <c r="L253"/>
      <c r="M253"/>
      <c r="N253"/>
      <c r="O253"/>
      <c r="P253"/>
    </row>
    <row r="254" spans="2:16" x14ac:dyDescent="0.2">
      <c r="B254"/>
      <c r="C254"/>
      <c r="D254"/>
      <c r="E254"/>
      <c r="F254"/>
      <c r="G254"/>
      <c r="H254"/>
      <c r="I254"/>
      <c r="J254"/>
      <c r="K254"/>
      <c r="L254"/>
      <c r="M254"/>
      <c r="N254"/>
      <c r="O254"/>
      <c r="P254"/>
    </row>
    <row r="255" spans="2:16" x14ac:dyDescent="0.2">
      <c r="B255"/>
      <c r="C255"/>
      <c r="D255"/>
      <c r="E255"/>
      <c r="F255"/>
      <c r="G255"/>
      <c r="H255"/>
      <c r="I255"/>
      <c r="J255"/>
      <c r="K255"/>
      <c r="L255"/>
      <c r="M255"/>
      <c r="N255"/>
      <c r="O255"/>
      <c r="P255"/>
    </row>
    <row r="256" spans="2:16" x14ac:dyDescent="0.2">
      <c r="B256"/>
      <c r="C256"/>
      <c r="D256"/>
      <c r="E256"/>
      <c r="F256"/>
      <c r="G256"/>
      <c r="H256"/>
      <c r="I256"/>
      <c r="J256"/>
      <c r="K256"/>
      <c r="L256"/>
      <c r="M256"/>
      <c r="N256"/>
      <c r="O256"/>
      <c r="P256"/>
    </row>
    <row r="257" spans="2:16" x14ac:dyDescent="0.2">
      <c r="B257"/>
      <c r="C257"/>
      <c r="D257"/>
      <c r="E257"/>
      <c r="F257"/>
      <c r="G257"/>
      <c r="H257"/>
      <c r="I257"/>
      <c r="J257"/>
      <c r="K257"/>
      <c r="L257"/>
      <c r="M257"/>
      <c r="N257"/>
      <c r="O257"/>
      <c r="P257"/>
    </row>
    <row r="258" spans="2:16" x14ac:dyDescent="0.2">
      <c r="B258"/>
      <c r="C258"/>
      <c r="D258"/>
      <c r="E258"/>
      <c r="F258"/>
      <c r="G258"/>
      <c r="H258"/>
      <c r="I258"/>
      <c r="J258"/>
      <c r="K258"/>
      <c r="L258"/>
      <c r="M258"/>
      <c r="N258"/>
      <c r="O258"/>
      <c r="P258"/>
    </row>
    <row r="259" spans="2:16" x14ac:dyDescent="0.2">
      <c r="B259"/>
      <c r="C259"/>
      <c r="D259"/>
      <c r="E259"/>
      <c r="F259"/>
      <c r="G259"/>
      <c r="H259"/>
      <c r="I259"/>
      <c r="J259"/>
      <c r="K259"/>
      <c r="L259"/>
      <c r="M259"/>
      <c r="N259"/>
      <c r="O259"/>
      <c r="P259"/>
    </row>
    <row r="260" spans="2:16" x14ac:dyDescent="0.2">
      <c r="B260"/>
      <c r="C260"/>
      <c r="D260"/>
      <c r="E260"/>
      <c r="F260"/>
      <c r="G260"/>
      <c r="H260"/>
      <c r="I260"/>
      <c r="J260"/>
      <c r="K260"/>
      <c r="L260"/>
      <c r="M260"/>
      <c r="N260"/>
      <c r="O260"/>
      <c r="P260"/>
    </row>
    <row r="261" spans="2:16" x14ac:dyDescent="0.2">
      <c r="B261"/>
      <c r="C261"/>
      <c r="D261"/>
      <c r="E261"/>
      <c r="F261"/>
      <c r="G261"/>
      <c r="H261"/>
      <c r="I261"/>
      <c r="J261"/>
      <c r="K261"/>
      <c r="L261"/>
      <c r="M261"/>
      <c r="N261"/>
      <c r="O261"/>
      <c r="P261"/>
    </row>
    <row r="262" spans="2:16" x14ac:dyDescent="0.2">
      <c r="B262"/>
      <c r="C262"/>
      <c r="D262"/>
      <c r="E262"/>
      <c r="F262"/>
      <c r="G262"/>
      <c r="H262"/>
      <c r="I262"/>
      <c r="J262"/>
      <c r="K262"/>
      <c r="L262"/>
      <c r="M262"/>
      <c r="N262"/>
      <c r="O262"/>
      <c r="P262"/>
    </row>
    <row r="263" spans="2:16" x14ac:dyDescent="0.2">
      <c r="B263"/>
      <c r="C263"/>
      <c r="D263"/>
      <c r="E263"/>
      <c r="F263"/>
      <c r="G263"/>
      <c r="H263"/>
      <c r="I263"/>
      <c r="J263"/>
      <c r="K263"/>
      <c r="L263"/>
      <c r="M263"/>
      <c r="N263"/>
      <c r="O263"/>
      <c r="P263"/>
    </row>
    <row r="264" spans="2:16" x14ac:dyDescent="0.2">
      <c r="B264"/>
      <c r="C264"/>
      <c r="D264"/>
      <c r="E264"/>
      <c r="F264"/>
      <c r="G264"/>
      <c r="H264"/>
      <c r="I264"/>
      <c r="J264"/>
      <c r="K264"/>
      <c r="L264"/>
      <c r="M264"/>
      <c r="N264"/>
      <c r="O264"/>
      <c r="P264"/>
    </row>
    <row r="265" spans="2:16" x14ac:dyDescent="0.2">
      <c r="B265"/>
      <c r="C265"/>
      <c r="D265"/>
      <c r="E265"/>
      <c r="F265"/>
      <c r="G265"/>
      <c r="H265"/>
      <c r="I265"/>
      <c r="J265"/>
      <c r="K265"/>
      <c r="L265"/>
      <c r="M265"/>
      <c r="N265"/>
      <c r="O265"/>
      <c r="P265"/>
    </row>
    <row r="266" spans="2:16" x14ac:dyDescent="0.2">
      <c r="B266"/>
      <c r="C266"/>
      <c r="D266"/>
      <c r="E266"/>
      <c r="F266"/>
      <c r="G266"/>
      <c r="H266"/>
      <c r="I266"/>
      <c r="J266"/>
      <c r="K266"/>
      <c r="L266"/>
      <c r="M266"/>
      <c r="N266"/>
      <c r="O266"/>
      <c r="P266"/>
    </row>
    <row r="267" spans="2:16" x14ac:dyDescent="0.2">
      <c r="B267"/>
      <c r="C267"/>
      <c r="D267"/>
      <c r="E267"/>
      <c r="F267"/>
      <c r="G267"/>
      <c r="H267"/>
      <c r="I267"/>
      <c r="J267"/>
      <c r="K267"/>
      <c r="L267"/>
      <c r="M267"/>
      <c r="N267"/>
      <c r="O267"/>
      <c r="P267"/>
    </row>
    <row r="268" spans="2:16" x14ac:dyDescent="0.2">
      <c r="B268"/>
      <c r="C268"/>
      <c r="D268"/>
      <c r="E268"/>
      <c r="F268"/>
      <c r="G268"/>
      <c r="H268"/>
      <c r="I268"/>
      <c r="J268"/>
      <c r="K268"/>
      <c r="L268"/>
      <c r="M268"/>
      <c r="N268"/>
      <c r="O268"/>
      <c r="P268"/>
    </row>
    <row r="269" spans="2:16" x14ac:dyDescent="0.2">
      <c r="B269"/>
      <c r="C269"/>
      <c r="D269"/>
      <c r="E269"/>
      <c r="F269"/>
      <c r="G269"/>
      <c r="H269"/>
      <c r="I269"/>
      <c r="J269"/>
      <c r="K269"/>
      <c r="L269"/>
      <c r="M269"/>
      <c r="N269"/>
      <c r="O269"/>
      <c r="P269"/>
    </row>
    <row r="270" spans="2:16" x14ac:dyDescent="0.2">
      <c r="B270"/>
      <c r="C270"/>
      <c r="D270"/>
      <c r="E270"/>
      <c r="F270"/>
      <c r="G270"/>
      <c r="H270"/>
      <c r="I270"/>
      <c r="J270"/>
      <c r="K270"/>
      <c r="L270"/>
      <c r="M270"/>
      <c r="N270"/>
      <c r="O270"/>
      <c r="P270"/>
    </row>
    <row r="271" spans="2:16" x14ac:dyDescent="0.2">
      <c r="B271"/>
      <c r="C271"/>
      <c r="D271"/>
      <c r="E271"/>
      <c r="F271"/>
      <c r="G271"/>
      <c r="H271"/>
      <c r="I271"/>
      <c r="J271"/>
      <c r="K271"/>
      <c r="L271"/>
      <c r="M271"/>
      <c r="N271"/>
      <c r="O271"/>
      <c r="P271"/>
    </row>
    <row r="272" spans="2:16" x14ac:dyDescent="0.2">
      <c r="B272"/>
      <c r="C272"/>
      <c r="D272"/>
      <c r="E272"/>
      <c r="F272"/>
      <c r="G272"/>
      <c r="H272"/>
      <c r="I272"/>
      <c r="J272"/>
      <c r="K272"/>
      <c r="L272"/>
      <c r="M272"/>
      <c r="N272"/>
      <c r="O272"/>
      <c r="P272"/>
    </row>
    <row r="273" spans="2:16" x14ac:dyDescent="0.2">
      <c r="B273"/>
      <c r="C273"/>
      <c r="D273"/>
      <c r="E273"/>
      <c r="F273"/>
      <c r="G273"/>
      <c r="H273"/>
      <c r="I273"/>
      <c r="J273"/>
      <c r="K273"/>
      <c r="L273"/>
      <c r="M273"/>
      <c r="N273"/>
      <c r="O273"/>
      <c r="P273"/>
    </row>
    <row r="274" spans="2:16" x14ac:dyDescent="0.2">
      <c r="B274"/>
      <c r="C274"/>
      <c r="D274"/>
      <c r="E274"/>
      <c r="F274"/>
      <c r="G274"/>
      <c r="H274"/>
      <c r="I274"/>
      <c r="J274"/>
      <c r="K274"/>
      <c r="L274"/>
      <c r="M274"/>
      <c r="N274"/>
      <c r="O274"/>
      <c r="P274"/>
    </row>
    <row r="275" spans="2:16" x14ac:dyDescent="0.2">
      <c r="B275"/>
      <c r="C275"/>
      <c r="D275"/>
      <c r="E275"/>
      <c r="F275"/>
      <c r="G275"/>
      <c r="H275"/>
      <c r="I275"/>
      <c r="J275"/>
      <c r="K275"/>
      <c r="L275"/>
      <c r="M275"/>
      <c r="N275"/>
      <c r="O275"/>
      <c r="P275"/>
    </row>
    <row r="276" spans="2:16" x14ac:dyDescent="0.2">
      <c r="B276"/>
      <c r="C276"/>
      <c r="D276"/>
      <c r="E276"/>
      <c r="F276"/>
      <c r="G276"/>
      <c r="H276"/>
      <c r="I276"/>
      <c r="J276"/>
      <c r="K276"/>
      <c r="L276"/>
      <c r="M276"/>
      <c r="N276"/>
      <c r="O276"/>
      <c r="P276"/>
    </row>
    <row r="277" spans="2:16" x14ac:dyDescent="0.2">
      <c r="B277"/>
      <c r="C277"/>
      <c r="D277"/>
      <c r="E277"/>
      <c r="F277"/>
      <c r="G277"/>
      <c r="H277"/>
      <c r="I277"/>
      <c r="J277"/>
      <c r="K277"/>
      <c r="L277"/>
      <c r="M277"/>
      <c r="N277"/>
      <c r="O277"/>
      <c r="P277"/>
    </row>
    <row r="278" spans="2:16" x14ac:dyDescent="0.2">
      <c r="B278"/>
      <c r="C278"/>
      <c r="D278"/>
      <c r="E278"/>
      <c r="F278"/>
      <c r="G278"/>
      <c r="H278"/>
      <c r="I278"/>
      <c r="J278"/>
      <c r="K278"/>
      <c r="L278"/>
      <c r="M278"/>
      <c r="N278"/>
      <c r="O278"/>
      <c r="P278"/>
    </row>
    <row r="279" spans="2:16" x14ac:dyDescent="0.2">
      <c r="B279"/>
      <c r="C279"/>
      <c r="D279"/>
      <c r="E279"/>
      <c r="F279"/>
      <c r="G279"/>
      <c r="H279"/>
      <c r="I279"/>
      <c r="J279"/>
      <c r="K279"/>
      <c r="L279"/>
      <c r="M279"/>
      <c r="N279"/>
      <c r="O279"/>
      <c r="P279"/>
    </row>
    <row r="280" spans="2:16" x14ac:dyDescent="0.2">
      <c r="B280"/>
      <c r="C280"/>
      <c r="D280"/>
      <c r="E280"/>
      <c r="F280"/>
      <c r="G280"/>
      <c r="H280"/>
      <c r="I280"/>
      <c r="J280"/>
      <c r="K280"/>
      <c r="L280"/>
      <c r="M280"/>
      <c r="N280"/>
      <c r="O280"/>
      <c r="P280"/>
    </row>
    <row r="281" spans="2:16" x14ac:dyDescent="0.2">
      <c r="B281"/>
      <c r="C281"/>
      <c r="D281"/>
      <c r="E281"/>
      <c r="F281"/>
      <c r="G281"/>
      <c r="H281"/>
      <c r="I281"/>
      <c r="J281"/>
      <c r="K281"/>
      <c r="L281"/>
      <c r="M281"/>
      <c r="N281"/>
      <c r="O281"/>
      <c r="P281"/>
    </row>
    <row r="282" spans="2:16" x14ac:dyDescent="0.2">
      <c r="B282"/>
      <c r="C282"/>
      <c r="D282"/>
      <c r="E282"/>
      <c r="F282"/>
      <c r="G282"/>
      <c r="H282"/>
      <c r="I282"/>
      <c r="J282"/>
      <c r="K282"/>
      <c r="L282"/>
      <c r="M282"/>
      <c r="N282"/>
      <c r="O282"/>
      <c r="P282"/>
    </row>
    <row r="283" spans="2:16" x14ac:dyDescent="0.2">
      <c r="B283"/>
      <c r="C283"/>
      <c r="D283"/>
      <c r="E283"/>
      <c r="F283"/>
      <c r="G283"/>
      <c r="H283"/>
      <c r="I283"/>
      <c r="J283"/>
      <c r="K283"/>
      <c r="L283"/>
      <c r="M283"/>
      <c r="N283"/>
      <c r="O283"/>
      <c r="P283"/>
    </row>
    <row r="284" spans="2:16" x14ac:dyDescent="0.2">
      <c r="B284"/>
      <c r="C284"/>
      <c r="D284"/>
      <c r="E284"/>
      <c r="F284"/>
      <c r="G284"/>
      <c r="H284"/>
      <c r="I284"/>
      <c r="J284"/>
      <c r="K284"/>
      <c r="L284"/>
      <c r="M284"/>
      <c r="N284"/>
      <c r="O284"/>
      <c r="P284"/>
    </row>
    <row r="285" spans="2:16" x14ac:dyDescent="0.2">
      <c r="B285"/>
      <c r="C285"/>
      <c r="D285"/>
      <c r="E285"/>
      <c r="F285"/>
      <c r="G285"/>
      <c r="H285"/>
      <c r="I285"/>
      <c r="J285"/>
      <c r="K285"/>
      <c r="L285"/>
      <c r="M285"/>
      <c r="N285"/>
      <c r="O285"/>
      <c r="P285"/>
    </row>
    <row r="286" spans="2:16" x14ac:dyDescent="0.2">
      <c r="B286"/>
      <c r="C286"/>
      <c r="D286"/>
      <c r="E286"/>
      <c r="F286"/>
      <c r="G286"/>
      <c r="H286"/>
      <c r="I286"/>
      <c r="J286"/>
      <c r="K286"/>
      <c r="L286"/>
      <c r="M286"/>
      <c r="N286"/>
      <c r="O286"/>
      <c r="P286"/>
    </row>
    <row r="287" spans="2:16" x14ac:dyDescent="0.2">
      <c r="B287"/>
      <c r="C287"/>
      <c r="D287"/>
      <c r="E287"/>
      <c r="F287"/>
      <c r="G287"/>
      <c r="H287"/>
      <c r="I287"/>
      <c r="J287"/>
      <c r="K287"/>
      <c r="L287"/>
      <c r="M287"/>
      <c r="N287"/>
      <c r="O287"/>
      <c r="P287"/>
    </row>
    <row r="288" spans="2:16" x14ac:dyDescent="0.2">
      <c r="B288"/>
      <c r="C288"/>
      <c r="D288"/>
      <c r="E288"/>
      <c r="F288"/>
      <c r="G288"/>
      <c r="H288"/>
      <c r="I288"/>
      <c r="J288"/>
      <c r="K288"/>
      <c r="L288"/>
      <c r="M288"/>
      <c r="N288"/>
      <c r="O288"/>
      <c r="P288"/>
    </row>
    <row r="289" spans="2:16" x14ac:dyDescent="0.2">
      <c r="B289"/>
      <c r="C289"/>
      <c r="D289"/>
      <c r="E289"/>
      <c r="F289"/>
      <c r="G289"/>
      <c r="H289"/>
      <c r="I289"/>
      <c r="J289"/>
      <c r="K289"/>
      <c r="L289"/>
      <c r="M289"/>
      <c r="N289"/>
      <c r="O289"/>
      <c r="P289"/>
    </row>
    <row r="290" spans="2:16" x14ac:dyDescent="0.2">
      <c r="B290"/>
      <c r="C290"/>
      <c r="D290"/>
      <c r="E290"/>
      <c r="F290"/>
      <c r="G290"/>
      <c r="H290"/>
      <c r="I290"/>
      <c r="J290"/>
      <c r="K290"/>
      <c r="L290"/>
      <c r="M290"/>
      <c r="N290"/>
      <c r="O290"/>
      <c r="P290"/>
    </row>
    <row r="291" spans="2:16" x14ac:dyDescent="0.2">
      <c r="B291"/>
      <c r="C291"/>
      <c r="D291"/>
      <c r="E291"/>
      <c r="F291"/>
      <c r="G291"/>
      <c r="H291"/>
      <c r="I291"/>
      <c r="J291"/>
      <c r="K291"/>
      <c r="L291"/>
      <c r="M291"/>
      <c r="N291"/>
      <c r="O291"/>
      <c r="P291"/>
    </row>
    <row r="292" spans="2:16" x14ac:dyDescent="0.2">
      <c r="B292"/>
      <c r="C292"/>
      <c r="D292"/>
      <c r="E292"/>
      <c r="F292"/>
      <c r="G292"/>
      <c r="H292"/>
      <c r="I292"/>
      <c r="J292"/>
      <c r="K292"/>
      <c r="L292"/>
      <c r="M292"/>
      <c r="N292"/>
      <c r="O292"/>
      <c r="P292"/>
    </row>
    <row r="293" spans="2:16" x14ac:dyDescent="0.2">
      <c r="B293"/>
      <c r="C293"/>
      <c r="D293"/>
      <c r="E293"/>
      <c r="F293"/>
      <c r="G293"/>
      <c r="H293"/>
      <c r="I293"/>
      <c r="J293"/>
      <c r="K293"/>
      <c r="L293"/>
      <c r="M293"/>
      <c r="N293"/>
      <c r="O293"/>
      <c r="P293"/>
    </row>
    <row r="294" spans="2:16" x14ac:dyDescent="0.2">
      <c r="B294"/>
      <c r="C294"/>
      <c r="D294"/>
      <c r="E294"/>
      <c r="F294"/>
      <c r="G294"/>
      <c r="H294"/>
      <c r="I294"/>
      <c r="J294"/>
      <c r="K294"/>
      <c r="L294"/>
      <c r="M294"/>
      <c r="N294"/>
      <c r="O294"/>
      <c r="P294"/>
    </row>
    <row r="295" spans="2:16" x14ac:dyDescent="0.2">
      <c r="B295"/>
      <c r="C295"/>
      <c r="D295"/>
      <c r="E295"/>
      <c r="F295"/>
      <c r="G295"/>
      <c r="H295"/>
      <c r="I295"/>
      <c r="J295"/>
      <c r="K295"/>
      <c r="L295"/>
      <c r="M295"/>
      <c r="N295"/>
      <c r="O295"/>
      <c r="P295"/>
    </row>
    <row r="296" spans="2:16" x14ac:dyDescent="0.2">
      <c r="B296"/>
      <c r="C296"/>
      <c r="D296"/>
      <c r="E296"/>
      <c r="F296"/>
      <c r="G296"/>
      <c r="H296"/>
      <c r="I296"/>
      <c r="J296"/>
      <c r="K296"/>
      <c r="L296"/>
      <c r="M296"/>
      <c r="N296"/>
      <c r="O296"/>
      <c r="P296"/>
    </row>
    <row r="297" spans="2:16" x14ac:dyDescent="0.2">
      <c r="B297"/>
      <c r="C297"/>
      <c r="D297"/>
      <c r="E297"/>
      <c r="F297"/>
      <c r="G297"/>
      <c r="H297"/>
      <c r="I297"/>
      <c r="J297"/>
      <c r="K297"/>
      <c r="L297"/>
      <c r="M297"/>
      <c r="N297"/>
      <c r="O297"/>
      <c r="P297"/>
    </row>
    <row r="298" spans="2:16" x14ac:dyDescent="0.2">
      <c r="B298"/>
      <c r="C298"/>
      <c r="D298"/>
      <c r="E298"/>
      <c r="F298"/>
      <c r="G298"/>
      <c r="H298"/>
      <c r="I298"/>
      <c r="J298"/>
      <c r="K298"/>
      <c r="L298"/>
      <c r="M298"/>
      <c r="N298"/>
      <c r="O298"/>
      <c r="P298"/>
    </row>
    <row r="299" spans="2:16" x14ac:dyDescent="0.2">
      <c r="B299"/>
      <c r="C299"/>
      <c r="D299"/>
      <c r="E299"/>
      <c r="F299"/>
      <c r="G299"/>
      <c r="H299"/>
      <c r="I299"/>
      <c r="J299"/>
      <c r="K299"/>
      <c r="L299"/>
      <c r="M299"/>
      <c r="N299"/>
      <c r="O299"/>
      <c r="P299"/>
    </row>
    <row r="300" spans="2:16" x14ac:dyDescent="0.2">
      <c r="B300"/>
      <c r="C300"/>
      <c r="D300"/>
      <c r="E300"/>
      <c r="F300"/>
      <c r="G300"/>
      <c r="H300"/>
      <c r="I300"/>
      <c r="J300"/>
      <c r="K300"/>
      <c r="L300"/>
      <c r="M300"/>
      <c r="N300"/>
      <c r="O300"/>
      <c r="P300"/>
    </row>
    <row r="301" spans="2:16" x14ac:dyDescent="0.2">
      <c r="B301"/>
      <c r="C301"/>
      <c r="D301"/>
      <c r="E301"/>
      <c r="F301"/>
      <c r="G301"/>
      <c r="H301"/>
      <c r="I301"/>
      <c r="J301"/>
      <c r="K301"/>
      <c r="L301"/>
      <c r="M301"/>
      <c r="N301"/>
      <c r="O301"/>
      <c r="P301"/>
    </row>
    <row r="302" spans="2:16" x14ac:dyDescent="0.2">
      <c r="B302"/>
      <c r="C302"/>
      <c r="D302"/>
      <c r="E302"/>
      <c r="F302"/>
      <c r="G302"/>
      <c r="H302"/>
      <c r="I302"/>
      <c r="J302"/>
      <c r="K302"/>
      <c r="L302"/>
      <c r="M302"/>
      <c r="N302"/>
      <c r="O302"/>
      <c r="P302"/>
    </row>
    <row r="303" spans="2:16" x14ac:dyDescent="0.2">
      <c r="B303"/>
      <c r="C303"/>
      <c r="D303"/>
      <c r="E303"/>
      <c r="F303"/>
      <c r="G303"/>
      <c r="H303"/>
      <c r="I303"/>
      <c r="J303"/>
      <c r="K303"/>
      <c r="L303"/>
      <c r="M303"/>
      <c r="N303"/>
      <c r="O303"/>
      <c r="P303"/>
    </row>
    <row r="304" spans="2:16" x14ac:dyDescent="0.2">
      <c r="B304"/>
      <c r="C304"/>
      <c r="D304"/>
      <c r="E304"/>
      <c r="F304"/>
      <c r="G304"/>
      <c r="H304"/>
      <c r="I304"/>
      <c r="J304"/>
      <c r="K304"/>
      <c r="L304"/>
      <c r="M304"/>
      <c r="N304"/>
      <c r="O304"/>
      <c r="P304"/>
    </row>
    <row r="305" spans="2:16" x14ac:dyDescent="0.2">
      <c r="B305"/>
      <c r="C305"/>
      <c r="D305"/>
      <c r="E305"/>
      <c r="F305"/>
      <c r="G305"/>
      <c r="H305"/>
      <c r="I305"/>
      <c r="J305"/>
      <c r="K305"/>
      <c r="L305"/>
      <c r="M305"/>
      <c r="N305"/>
      <c r="O305"/>
      <c r="P305"/>
    </row>
    <row r="306" spans="2:16" x14ac:dyDescent="0.2">
      <c r="B306"/>
      <c r="C306"/>
      <c r="D306"/>
      <c r="E306"/>
      <c r="F306"/>
      <c r="G306"/>
      <c r="H306"/>
      <c r="I306"/>
      <c r="J306"/>
      <c r="K306"/>
      <c r="L306"/>
      <c r="M306"/>
      <c r="N306"/>
      <c r="O306"/>
      <c r="P306"/>
    </row>
    <row r="307" spans="2:16" x14ac:dyDescent="0.2">
      <c r="B307"/>
      <c r="C307"/>
      <c r="D307"/>
      <c r="E307"/>
      <c r="F307"/>
      <c r="G307"/>
      <c r="H307"/>
      <c r="I307"/>
      <c r="J307"/>
      <c r="K307"/>
      <c r="L307"/>
      <c r="M307"/>
      <c r="N307"/>
      <c r="O307"/>
      <c r="P307"/>
    </row>
    <row r="308" spans="2:16" x14ac:dyDescent="0.2">
      <c r="B308"/>
      <c r="C308"/>
      <c r="D308"/>
      <c r="E308"/>
      <c r="F308"/>
      <c r="G308"/>
      <c r="H308"/>
      <c r="I308"/>
      <c r="J308"/>
      <c r="K308"/>
      <c r="L308"/>
      <c r="M308"/>
      <c r="N308"/>
      <c r="O308"/>
      <c r="P308"/>
    </row>
    <row r="309" spans="2:16" x14ac:dyDescent="0.2">
      <c r="B309"/>
      <c r="C309"/>
      <c r="D309"/>
      <c r="E309"/>
      <c r="F309"/>
      <c r="G309"/>
      <c r="H309"/>
      <c r="I309"/>
      <c r="J309"/>
      <c r="K309"/>
      <c r="L309"/>
      <c r="M309"/>
      <c r="N309"/>
      <c r="O309"/>
      <c r="P309"/>
    </row>
    <row r="310" spans="2:16" x14ac:dyDescent="0.2">
      <c r="B310"/>
      <c r="C310"/>
      <c r="D310"/>
      <c r="E310"/>
      <c r="F310"/>
      <c r="G310"/>
      <c r="H310"/>
      <c r="I310"/>
      <c r="J310"/>
      <c r="K310"/>
      <c r="L310"/>
      <c r="M310"/>
      <c r="N310"/>
      <c r="O310"/>
      <c r="P310"/>
    </row>
    <row r="311" spans="2:16" x14ac:dyDescent="0.2">
      <c r="B311"/>
      <c r="C311"/>
      <c r="D311"/>
      <c r="E311"/>
      <c r="F311"/>
      <c r="G311"/>
      <c r="H311"/>
      <c r="I311"/>
      <c r="J311"/>
      <c r="K311"/>
      <c r="L311"/>
      <c r="M311"/>
      <c r="N311"/>
      <c r="O311"/>
      <c r="P311"/>
    </row>
    <row r="312" spans="2:16" x14ac:dyDescent="0.2">
      <c r="B312"/>
      <c r="C312"/>
      <c r="D312"/>
      <c r="E312"/>
      <c r="F312"/>
      <c r="G312"/>
      <c r="H312"/>
      <c r="I312"/>
      <c r="J312"/>
      <c r="K312"/>
      <c r="L312"/>
      <c r="M312"/>
      <c r="N312"/>
      <c r="O312"/>
      <c r="P312"/>
    </row>
    <row r="313" spans="2:16" x14ac:dyDescent="0.2">
      <c r="B313"/>
      <c r="C313"/>
      <c r="D313"/>
      <c r="E313"/>
      <c r="F313"/>
      <c r="G313"/>
      <c r="H313"/>
      <c r="I313"/>
      <c r="J313"/>
      <c r="K313"/>
      <c r="L313"/>
      <c r="M313"/>
      <c r="N313"/>
      <c r="O313"/>
      <c r="P313"/>
    </row>
    <row r="314" spans="2:16" x14ac:dyDescent="0.2">
      <c r="B314"/>
      <c r="C314"/>
      <c r="D314"/>
      <c r="E314"/>
      <c r="F314"/>
      <c r="G314"/>
      <c r="H314"/>
      <c r="I314"/>
      <c r="J314"/>
      <c r="K314"/>
      <c r="L314"/>
      <c r="M314"/>
      <c r="N314"/>
      <c r="O314"/>
      <c r="P314"/>
    </row>
    <row r="315" spans="2:16" x14ac:dyDescent="0.2">
      <c r="B315"/>
      <c r="C315"/>
      <c r="D315"/>
      <c r="E315"/>
      <c r="F315"/>
      <c r="G315"/>
      <c r="H315"/>
      <c r="I315"/>
      <c r="J315"/>
      <c r="K315"/>
      <c r="L315"/>
      <c r="M315"/>
      <c r="N315"/>
      <c r="O315"/>
      <c r="P315"/>
    </row>
    <row r="316" spans="2:16" x14ac:dyDescent="0.2">
      <c r="B316"/>
      <c r="C316"/>
      <c r="D316"/>
      <c r="E316"/>
      <c r="F316"/>
      <c r="G316"/>
      <c r="H316"/>
      <c r="I316"/>
      <c r="J316"/>
      <c r="K316"/>
      <c r="L316"/>
      <c r="M316"/>
      <c r="N316"/>
      <c r="O316"/>
      <c r="P316"/>
    </row>
    <row r="317" spans="2:16" x14ac:dyDescent="0.2">
      <c r="B317"/>
      <c r="C317"/>
      <c r="D317"/>
      <c r="E317"/>
      <c r="F317"/>
      <c r="G317"/>
      <c r="H317"/>
      <c r="I317"/>
      <c r="J317"/>
      <c r="K317"/>
      <c r="L317"/>
      <c r="M317"/>
      <c r="N317"/>
      <c r="O317"/>
      <c r="P317"/>
    </row>
    <row r="318" spans="2:16" x14ac:dyDescent="0.2">
      <c r="B318"/>
      <c r="C318"/>
      <c r="D318"/>
      <c r="E318"/>
      <c r="F318"/>
      <c r="G318"/>
      <c r="H318"/>
      <c r="I318"/>
      <c r="J318"/>
      <c r="K318"/>
      <c r="L318"/>
      <c r="M318"/>
      <c r="N318"/>
      <c r="O318"/>
      <c r="P318"/>
    </row>
    <row r="319" spans="2:16" x14ac:dyDescent="0.2">
      <c r="B319"/>
      <c r="C319"/>
      <c r="D319"/>
      <c r="E319"/>
      <c r="F319"/>
      <c r="G319"/>
      <c r="H319"/>
      <c r="I319"/>
      <c r="J319"/>
      <c r="K319"/>
      <c r="L319"/>
      <c r="M319"/>
      <c r="N319"/>
      <c r="O319"/>
      <c r="P319"/>
    </row>
    <row r="320" spans="2:16" x14ac:dyDescent="0.2">
      <c r="B320"/>
      <c r="C320"/>
      <c r="D320"/>
      <c r="E320"/>
      <c r="F320"/>
      <c r="G320"/>
      <c r="H320"/>
      <c r="I320"/>
      <c r="J320"/>
      <c r="K320"/>
      <c r="L320"/>
      <c r="M320"/>
      <c r="N320"/>
      <c r="O320"/>
      <c r="P320"/>
    </row>
    <row r="321" spans="2:16" x14ac:dyDescent="0.2">
      <c r="B321"/>
      <c r="C321"/>
      <c r="D321"/>
      <c r="E321"/>
      <c r="F321"/>
      <c r="G321"/>
      <c r="H321"/>
      <c r="I321"/>
      <c r="J321"/>
      <c r="K321"/>
      <c r="L321"/>
      <c r="M321"/>
      <c r="N321"/>
      <c r="O321"/>
      <c r="P321"/>
    </row>
    <row r="322" spans="2:16" x14ac:dyDescent="0.2">
      <c r="B322"/>
      <c r="C322"/>
      <c r="D322"/>
      <c r="E322"/>
      <c r="F322"/>
      <c r="G322"/>
      <c r="H322"/>
      <c r="I322"/>
      <c r="J322"/>
      <c r="K322"/>
      <c r="L322"/>
      <c r="M322"/>
      <c r="N322"/>
      <c r="O322"/>
      <c r="P322"/>
    </row>
    <row r="323" spans="2:16" x14ac:dyDescent="0.2">
      <c r="B323"/>
      <c r="C323"/>
      <c r="D323"/>
      <c r="E323"/>
      <c r="F323"/>
      <c r="G323"/>
      <c r="H323"/>
      <c r="I323"/>
      <c r="J323"/>
      <c r="K323"/>
      <c r="L323"/>
      <c r="M323"/>
      <c r="N323"/>
      <c r="O323"/>
      <c r="P323"/>
    </row>
    <row r="324" spans="2:16" x14ac:dyDescent="0.2">
      <c r="B324"/>
      <c r="C324"/>
      <c r="D324"/>
      <c r="E324"/>
      <c r="F324"/>
      <c r="G324"/>
      <c r="H324"/>
      <c r="I324"/>
      <c r="J324"/>
      <c r="K324"/>
      <c r="L324"/>
      <c r="M324"/>
      <c r="N324"/>
      <c r="O324"/>
      <c r="P324"/>
    </row>
    <row r="325" spans="2:16" x14ac:dyDescent="0.2">
      <c r="B325"/>
      <c r="C325"/>
      <c r="D325"/>
      <c r="E325"/>
      <c r="F325"/>
      <c r="G325"/>
      <c r="H325"/>
      <c r="I325"/>
      <c r="J325"/>
      <c r="K325"/>
      <c r="L325"/>
      <c r="M325"/>
      <c r="N325"/>
      <c r="O325"/>
      <c r="P325"/>
    </row>
    <row r="326" spans="2:16" x14ac:dyDescent="0.2">
      <c r="B326"/>
      <c r="C326"/>
      <c r="D326"/>
      <c r="E326"/>
      <c r="F326"/>
      <c r="G326"/>
      <c r="H326"/>
      <c r="I326"/>
      <c r="J326"/>
      <c r="K326"/>
      <c r="L326"/>
      <c r="M326"/>
      <c r="N326"/>
      <c r="O326"/>
      <c r="P326"/>
    </row>
    <row r="327" spans="2:16" x14ac:dyDescent="0.2">
      <c r="B327"/>
      <c r="C327"/>
      <c r="D327"/>
      <c r="E327"/>
      <c r="F327"/>
      <c r="G327"/>
      <c r="H327"/>
      <c r="I327"/>
      <c r="J327"/>
      <c r="K327"/>
      <c r="L327"/>
      <c r="M327"/>
      <c r="N327"/>
      <c r="O327"/>
      <c r="P327"/>
    </row>
    <row r="328" spans="2:16" x14ac:dyDescent="0.2">
      <c r="B328"/>
      <c r="C328"/>
      <c r="D328"/>
      <c r="E328"/>
      <c r="F328"/>
      <c r="G328"/>
      <c r="H328"/>
      <c r="I328"/>
      <c r="J328"/>
      <c r="K328"/>
      <c r="L328"/>
      <c r="M328"/>
      <c r="N328"/>
      <c r="O328"/>
      <c r="P328"/>
    </row>
    <row r="329" spans="2:16" x14ac:dyDescent="0.2">
      <c r="B329"/>
      <c r="C329"/>
      <c r="D329"/>
      <c r="E329"/>
      <c r="F329"/>
      <c r="G329"/>
      <c r="H329"/>
      <c r="I329"/>
      <c r="J329"/>
      <c r="K329"/>
      <c r="L329"/>
      <c r="M329"/>
      <c r="N329"/>
      <c r="O329"/>
      <c r="P329"/>
    </row>
    <row r="330" spans="2:16" x14ac:dyDescent="0.2">
      <c r="B330"/>
      <c r="C330"/>
      <c r="D330"/>
      <c r="E330"/>
      <c r="F330"/>
      <c r="G330"/>
      <c r="H330"/>
      <c r="I330"/>
      <c r="J330"/>
      <c r="K330"/>
      <c r="L330"/>
      <c r="M330"/>
      <c r="N330"/>
      <c r="O330"/>
      <c r="P330"/>
    </row>
    <row r="331" spans="2:16" x14ac:dyDescent="0.2">
      <c r="B331"/>
      <c r="C331"/>
      <c r="D331"/>
      <c r="E331"/>
      <c r="F331"/>
      <c r="G331"/>
      <c r="H331"/>
      <c r="I331"/>
      <c r="J331"/>
      <c r="K331"/>
      <c r="L331"/>
      <c r="M331"/>
      <c r="N331"/>
      <c r="O331"/>
      <c r="P331"/>
    </row>
    <row r="332" spans="2:16" x14ac:dyDescent="0.2">
      <c r="B332"/>
      <c r="C332"/>
      <c r="D332"/>
      <c r="E332"/>
      <c r="F332"/>
      <c r="G332"/>
      <c r="H332"/>
      <c r="I332"/>
      <c r="J332"/>
      <c r="K332"/>
      <c r="L332"/>
      <c r="M332"/>
      <c r="N332"/>
      <c r="O332"/>
      <c r="P332"/>
    </row>
    <row r="333" spans="2:16" x14ac:dyDescent="0.2">
      <c r="B333"/>
      <c r="C333"/>
      <c r="D333"/>
      <c r="E333"/>
      <c r="F333"/>
      <c r="G333"/>
      <c r="H333"/>
      <c r="I333"/>
      <c r="J333"/>
      <c r="K333"/>
      <c r="L333"/>
      <c r="M333"/>
      <c r="N333"/>
      <c r="O333"/>
      <c r="P333"/>
    </row>
    <row r="334" spans="2:16" x14ac:dyDescent="0.2">
      <c r="B334"/>
      <c r="C334"/>
      <c r="D334"/>
      <c r="E334"/>
      <c r="F334"/>
      <c r="G334"/>
      <c r="H334"/>
      <c r="I334"/>
      <c r="J334"/>
      <c r="K334"/>
      <c r="L334"/>
      <c r="M334"/>
      <c r="N334"/>
      <c r="O334"/>
      <c r="P334"/>
    </row>
    <row r="335" spans="2:16" x14ac:dyDescent="0.2">
      <c r="B335"/>
      <c r="C335"/>
      <c r="D335"/>
      <c r="E335"/>
      <c r="F335"/>
      <c r="G335"/>
      <c r="H335"/>
      <c r="I335"/>
      <c r="J335"/>
      <c r="K335"/>
      <c r="L335"/>
      <c r="M335"/>
      <c r="N335"/>
      <c r="O335"/>
      <c r="P335"/>
    </row>
    <row r="336" spans="2:16" x14ac:dyDescent="0.2">
      <c r="B336"/>
      <c r="C336"/>
      <c r="D336"/>
      <c r="E336"/>
      <c r="F336"/>
      <c r="G336"/>
      <c r="H336"/>
      <c r="I336"/>
      <c r="J336"/>
      <c r="K336"/>
      <c r="L336"/>
      <c r="M336"/>
      <c r="N336"/>
      <c r="O336"/>
      <c r="P336"/>
    </row>
    <row r="337" spans="2:16" x14ac:dyDescent="0.2">
      <c r="B337"/>
      <c r="C337"/>
      <c r="D337"/>
      <c r="E337"/>
      <c r="F337"/>
      <c r="G337"/>
      <c r="H337"/>
      <c r="I337"/>
      <c r="J337"/>
      <c r="K337"/>
      <c r="L337"/>
      <c r="M337"/>
      <c r="N337"/>
      <c r="O337"/>
      <c r="P337"/>
    </row>
    <row r="338" spans="2:16" x14ac:dyDescent="0.2">
      <c r="B338"/>
      <c r="C338"/>
      <c r="D338"/>
      <c r="E338"/>
      <c r="F338"/>
      <c r="G338"/>
      <c r="H338"/>
      <c r="I338"/>
      <c r="J338"/>
      <c r="K338"/>
      <c r="L338"/>
      <c r="M338"/>
      <c r="N338"/>
      <c r="O338"/>
      <c r="P338"/>
    </row>
    <row r="339" spans="2:16" x14ac:dyDescent="0.2">
      <c r="B339"/>
      <c r="C339"/>
      <c r="D339"/>
      <c r="E339"/>
      <c r="F339"/>
      <c r="G339"/>
      <c r="H339"/>
      <c r="I339"/>
      <c r="J339"/>
      <c r="K339"/>
      <c r="L339"/>
      <c r="M339"/>
      <c r="N339"/>
      <c r="O339"/>
      <c r="P339"/>
    </row>
    <row r="340" spans="2:16" x14ac:dyDescent="0.2">
      <c r="B340"/>
      <c r="C340"/>
      <c r="D340"/>
      <c r="E340"/>
      <c r="F340"/>
      <c r="G340"/>
      <c r="H340"/>
      <c r="I340"/>
      <c r="J340"/>
      <c r="K340"/>
      <c r="L340"/>
      <c r="M340"/>
      <c r="N340"/>
      <c r="O340"/>
      <c r="P340"/>
    </row>
    <row r="341" spans="2:16" x14ac:dyDescent="0.2">
      <c r="B341"/>
      <c r="C341"/>
      <c r="D341"/>
      <c r="E341"/>
      <c r="F341"/>
      <c r="G341"/>
      <c r="H341"/>
      <c r="I341"/>
      <c r="J341"/>
      <c r="K341"/>
      <c r="L341"/>
      <c r="M341"/>
      <c r="N341"/>
      <c r="O341"/>
      <c r="P341"/>
    </row>
    <row r="342" spans="2:16" x14ac:dyDescent="0.2">
      <c r="B342"/>
      <c r="C342"/>
      <c r="D342"/>
      <c r="E342"/>
      <c r="F342"/>
      <c r="G342"/>
      <c r="H342"/>
      <c r="I342"/>
      <c r="J342"/>
      <c r="K342"/>
      <c r="L342"/>
      <c r="M342"/>
      <c r="N342"/>
      <c r="O342"/>
      <c r="P342"/>
    </row>
    <row r="343" spans="2:16" x14ac:dyDescent="0.2">
      <c r="B343"/>
      <c r="C343"/>
      <c r="D343"/>
      <c r="E343"/>
      <c r="F343"/>
      <c r="G343"/>
      <c r="H343"/>
      <c r="I343"/>
      <c r="J343"/>
      <c r="K343"/>
      <c r="L343"/>
      <c r="M343"/>
      <c r="N343"/>
      <c r="O343"/>
      <c r="P343"/>
    </row>
    <row r="344" spans="2:16" x14ac:dyDescent="0.2">
      <c r="B344"/>
      <c r="C344"/>
      <c r="D344"/>
      <c r="E344"/>
      <c r="F344"/>
      <c r="G344"/>
      <c r="H344"/>
      <c r="I344"/>
      <c r="J344"/>
      <c r="K344"/>
      <c r="L344"/>
      <c r="M344"/>
      <c r="N344"/>
      <c r="O344"/>
      <c r="P344"/>
    </row>
    <row r="345" spans="2:16" x14ac:dyDescent="0.2">
      <c r="B345"/>
      <c r="C345"/>
      <c r="D345"/>
      <c r="E345"/>
      <c r="F345"/>
      <c r="G345"/>
      <c r="H345"/>
      <c r="I345"/>
      <c r="J345"/>
      <c r="K345"/>
      <c r="L345"/>
      <c r="M345"/>
      <c r="N345"/>
      <c r="O345"/>
      <c r="P345"/>
    </row>
    <row r="346" spans="2:16" x14ac:dyDescent="0.2">
      <c r="B346"/>
      <c r="C346"/>
      <c r="D346"/>
      <c r="E346"/>
      <c r="F346"/>
      <c r="G346"/>
      <c r="H346"/>
      <c r="I346"/>
      <c r="J346"/>
      <c r="K346"/>
      <c r="L346"/>
      <c r="M346"/>
      <c r="N346"/>
      <c r="O346"/>
      <c r="P346"/>
    </row>
    <row r="347" spans="2:16" x14ac:dyDescent="0.2">
      <c r="B347"/>
      <c r="C347"/>
      <c r="D347"/>
      <c r="E347"/>
      <c r="F347"/>
      <c r="G347"/>
      <c r="H347"/>
      <c r="I347"/>
      <c r="J347"/>
      <c r="K347"/>
      <c r="L347"/>
      <c r="M347"/>
      <c r="N347"/>
      <c r="O347"/>
      <c r="P347"/>
    </row>
    <row r="348" spans="2:16" x14ac:dyDescent="0.2">
      <c r="B348"/>
      <c r="C348"/>
      <c r="D348"/>
      <c r="E348"/>
      <c r="F348"/>
      <c r="G348"/>
      <c r="H348"/>
      <c r="I348"/>
      <c r="J348"/>
      <c r="K348"/>
      <c r="L348"/>
      <c r="M348"/>
      <c r="N348"/>
      <c r="O348"/>
      <c r="P348"/>
    </row>
    <row r="349" spans="2:16" x14ac:dyDescent="0.2">
      <c r="B349"/>
      <c r="C349"/>
      <c r="D349"/>
      <c r="E349"/>
      <c r="F349"/>
      <c r="G349"/>
      <c r="H349"/>
      <c r="I349"/>
      <c r="J349"/>
      <c r="K349"/>
      <c r="L349"/>
      <c r="M349"/>
      <c r="N349"/>
      <c r="O349"/>
      <c r="P349"/>
    </row>
    <row r="350" spans="2:16" x14ac:dyDescent="0.2">
      <c r="B350"/>
      <c r="C350"/>
      <c r="D350"/>
      <c r="E350"/>
      <c r="F350"/>
      <c r="G350"/>
      <c r="H350"/>
      <c r="I350"/>
      <c r="J350"/>
      <c r="K350"/>
      <c r="L350"/>
      <c r="M350"/>
      <c r="N350"/>
      <c r="O350"/>
      <c r="P350"/>
    </row>
    <row r="351" spans="2:16" x14ac:dyDescent="0.2">
      <c r="B351"/>
      <c r="C351"/>
      <c r="D351"/>
      <c r="E351"/>
      <c r="F351"/>
      <c r="G351"/>
      <c r="H351"/>
      <c r="I351"/>
      <c r="J351"/>
      <c r="K351"/>
      <c r="L351"/>
      <c r="M351"/>
      <c r="N351"/>
      <c r="O351"/>
      <c r="P351"/>
    </row>
    <row r="352" spans="2:16" x14ac:dyDescent="0.2">
      <c r="B352"/>
      <c r="C352"/>
      <c r="D352"/>
      <c r="E352"/>
      <c r="F352"/>
      <c r="G352"/>
      <c r="H352"/>
      <c r="I352"/>
      <c r="J352"/>
      <c r="K352"/>
      <c r="L352"/>
      <c r="M352"/>
      <c r="N352"/>
      <c r="O352"/>
      <c r="P352"/>
    </row>
    <row r="353" spans="2:16" x14ac:dyDescent="0.2">
      <c r="B353"/>
      <c r="C353"/>
      <c r="D353"/>
      <c r="E353"/>
      <c r="F353"/>
      <c r="G353"/>
      <c r="H353"/>
      <c r="I353"/>
      <c r="J353"/>
      <c r="K353"/>
      <c r="L353"/>
      <c r="M353"/>
      <c r="N353"/>
      <c r="O353"/>
      <c r="P353"/>
    </row>
    <row r="354" spans="2:16" x14ac:dyDescent="0.2">
      <c r="B354"/>
      <c r="C354"/>
      <c r="D354"/>
      <c r="E354"/>
      <c r="F354"/>
      <c r="G354"/>
      <c r="H354"/>
      <c r="I354"/>
      <c r="J354"/>
      <c r="K354"/>
      <c r="L354"/>
      <c r="M354"/>
      <c r="N354"/>
      <c r="O354"/>
      <c r="P354"/>
    </row>
    <row r="355" spans="2:16" x14ac:dyDescent="0.2">
      <c r="B355"/>
      <c r="C355"/>
      <c r="D355"/>
      <c r="E355"/>
      <c r="F355"/>
      <c r="G355"/>
      <c r="H355"/>
      <c r="I355"/>
      <c r="J355"/>
      <c r="K355"/>
      <c r="L355"/>
      <c r="M355"/>
      <c r="N355"/>
      <c r="O355"/>
      <c r="P355"/>
    </row>
    <row r="356" spans="2:16" x14ac:dyDescent="0.2">
      <c r="B356"/>
      <c r="C356"/>
      <c r="D356"/>
      <c r="E356"/>
      <c r="F356"/>
      <c r="G356"/>
      <c r="H356"/>
      <c r="I356"/>
      <c r="J356"/>
      <c r="K356"/>
      <c r="L356"/>
      <c r="M356"/>
      <c r="N356"/>
      <c r="O356"/>
      <c r="P356"/>
    </row>
    <row r="357" spans="2:16" x14ac:dyDescent="0.2">
      <c r="B357"/>
      <c r="C357"/>
      <c r="D357"/>
      <c r="E357"/>
      <c r="F357"/>
      <c r="G357"/>
      <c r="H357"/>
      <c r="I357"/>
      <c r="J357"/>
      <c r="K357"/>
      <c r="L357"/>
      <c r="M357"/>
      <c r="N357"/>
      <c r="O357"/>
      <c r="P357"/>
    </row>
    <row r="358" spans="2:16" x14ac:dyDescent="0.2">
      <c r="B358"/>
      <c r="C358"/>
      <c r="D358"/>
      <c r="E358"/>
      <c r="F358"/>
      <c r="G358"/>
      <c r="H358"/>
      <c r="I358"/>
      <c r="J358"/>
      <c r="K358"/>
      <c r="L358"/>
      <c r="M358"/>
      <c r="N358"/>
      <c r="O358"/>
      <c r="P358"/>
    </row>
    <row r="359" spans="2:16" x14ac:dyDescent="0.2">
      <c r="B359"/>
      <c r="C359"/>
      <c r="D359"/>
      <c r="E359"/>
      <c r="F359"/>
      <c r="G359"/>
      <c r="H359"/>
      <c r="I359"/>
      <c r="J359"/>
      <c r="K359"/>
      <c r="L359"/>
      <c r="M359"/>
      <c r="N359"/>
      <c r="O359"/>
      <c r="P359"/>
    </row>
    <row r="360" spans="2:16" x14ac:dyDescent="0.2">
      <c r="B360"/>
      <c r="C360"/>
      <c r="D360"/>
      <c r="E360"/>
      <c r="F360"/>
      <c r="G360"/>
      <c r="H360"/>
      <c r="I360"/>
      <c r="J360"/>
      <c r="K360"/>
      <c r="L360"/>
      <c r="M360"/>
      <c r="N360"/>
      <c r="O360"/>
      <c r="P360"/>
    </row>
    <row r="361" spans="2:16" x14ac:dyDescent="0.2">
      <c r="B361"/>
      <c r="C361"/>
      <c r="D361"/>
      <c r="E361"/>
      <c r="F361"/>
      <c r="G361"/>
      <c r="H361"/>
      <c r="I361"/>
      <c r="J361"/>
      <c r="K361"/>
      <c r="L361"/>
      <c r="M361"/>
      <c r="N361"/>
      <c r="O361"/>
      <c r="P361"/>
    </row>
    <row r="362" spans="2:16" x14ac:dyDescent="0.2">
      <c r="B362"/>
      <c r="C362"/>
      <c r="D362"/>
      <c r="E362"/>
      <c r="F362"/>
      <c r="G362"/>
      <c r="H362"/>
      <c r="I362"/>
      <c r="J362"/>
      <c r="K362"/>
      <c r="L362"/>
      <c r="M362"/>
      <c r="N362"/>
      <c r="O362"/>
      <c r="P362"/>
    </row>
    <row r="363" spans="2:16" x14ac:dyDescent="0.2">
      <c r="B363"/>
      <c r="C363"/>
      <c r="D363"/>
      <c r="E363"/>
      <c r="F363"/>
      <c r="G363"/>
      <c r="H363"/>
      <c r="I363"/>
      <c r="J363"/>
      <c r="K363"/>
      <c r="L363"/>
      <c r="M363"/>
      <c r="N363"/>
      <c r="O363"/>
      <c r="P363"/>
    </row>
    <row r="364" spans="2:16" x14ac:dyDescent="0.2">
      <c r="B364"/>
      <c r="C364"/>
      <c r="D364"/>
      <c r="E364"/>
      <c r="F364"/>
      <c r="G364"/>
      <c r="H364"/>
      <c r="I364"/>
      <c r="J364"/>
      <c r="K364"/>
      <c r="L364"/>
      <c r="M364"/>
      <c r="N364"/>
      <c r="O364"/>
      <c r="P364"/>
    </row>
    <row r="365" spans="2:16" x14ac:dyDescent="0.2">
      <c r="B365"/>
      <c r="C365"/>
      <c r="D365"/>
      <c r="E365"/>
      <c r="F365"/>
      <c r="G365"/>
      <c r="H365"/>
      <c r="I365"/>
      <c r="J365"/>
      <c r="K365"/>
      <c r="L365"/>
      <c r="M365"/>
      <c r="N365"/>
      <c r="O365"/>
      <c r="P365"/>
    </row>
    <row r="366" spans="2:16" x14ac:dyDescent="0.2">
      <c r="B366"/>
      <c r="C366"/>
      <c r="D366"/>
      <c r="E366"/>
      <c r="F366"/>
      <c r="G366"/>
      <c r="H366"/>
      <c r="I366"/>
      <c r="J366"/>
      <c r="K366"/>
      <c r="L366"/>
      <c r="M366"/>
      <c r="N366"/>
      <c r="O366"/>
      <c r="P366"/>
    </row>
    <row r="367" spans="2:16" x14ac:dyDescent="0.2">
      <c r="B367"/>
      <c r="C367"/>
      <c r="D367"/>
      <c r="E367"/>
      <c r="F367"/>
      <c r="G367"/>
      <c r="H367"/>
      <c r="I367"/>
      <c r="J367"/>
      <c r="K367"/>
      <c r="L367"/>
      <c r="M367"/>
      <c r="N367"/>
      <c r="O367"/>
      <c r="P367"/>
    </row>
    <row r="368" spans="2:16" x14ac:dyDescent="0.2">
      <c r="B368"/>
      <c r="C368"/>
      <c r="D368"/>
      <c r="E368"/>
      <c r="F368"/>
      <c r="G368"/>
      <c r="H368"/>
      <c r="I368"/>
      <c r="J368"/>
      <c r="K368"/>
      <c r="L368"/>
      <c r="M368"/>
      <c r="N368"/>
      <c r="O368"/>
      <c r="P368"/>
    </row>
    <row r="369" spans="2:16" x14ac:dyDescent="0.2">
      <c r="B369"/>
      <c r="C369"/>
      <c r="D369"/>
      <c r="E369"/>
      <c r="F369"/>
      <c r="G369"/>
      <c r="H369"/>
      <c r="I369"/>
      <c r="J369"/>
      <c r="K369"/>
      <c r="L369"/>
      <c r="M369"/>
      <c r="N369"/>
      <c r="O369"/>
      <c r="P369"/>
    </row>
    <row r="370" spans="2:16" x14ac:dyDescent="0.2">
      <c r="B370"/>
      <c r="C370"/>
      <c r="D370"/>
      <c r="E370"/>
      <c r="F370"/>
      <c r="G370"/>
      <c r="H370"/>
      <c r="I370"/>
      <c r="J370"/>
      <c r="K370"/>
      <c r="L370"/>
      <c r="M370"/>
      <c r="N370"/>
      <c r="O370"/>
      <c r="P370"/>
    </row>
    <row r="371" spans="2:16" x14ac:dyDescent="0.2">
      <c r="B371"/>
      <c r="C371"/>
      <c r="D371"/>
      <c r="E371"/>
      <c r="F371"/>
      <c r="G371"/>
      <c r="H371"/>
      <c r="I371"/>
      <c r="J371"/>
      <c r="K371"/>
      <c r="L371"/>
      <c r="M371"/>
      <c r="N371"/>
      <c r="O371"/>
      <c r="P371"/>
    </row>
    <row r="372" spans="2:16" x14ac:dyDescent="0.2">
      <c r="B372"/>
      <c r="C372"/>
      <c r="D372"/>
      <c r="E372"/>
      <c r="F372"/>
      <c r="G372"/>
      <c r="H372"/>
      <c r="I372"/>
      <c r="J372"/>
      <c r="K372"/>
      <c r="L372"/>
      <c r="M372"/>
      <c r="N372"/>
      <c r="O372"/>
      <c r="P372"/>
    </row>
    <row r="373" spans="2:16" x14ac:dyDescent="0.2">
      <c r="B373"/>
      <c r="C373"/>
      <c r="D373"/>
      <c r="E373"/>
      <c r="F373"/>
      <c r="G373"/>
      <c r="H373"/>
      <c r="I373"/>
      <c r="J373"/>
      <c r="K373"/>
      <c r="L373"/>
      <c r="M373"/>
      <c r="N373"/>
      <c r="O373"/>
      <c r="P373"/>
    </row>
    <row r="374" spans="2:16" x14ac:dyDescent="0.2">
      <c r="B374"/>
      <c r="C374"/>
      <c r="D374"/>
      <c r="E374"/>
      <c r="F374"/>
      <c r="G374"/>
      <c r="H374"/>
      <c r="I374"/>
      <c r="J374"/>
      <c r="K374"/>
      <c r="L374"/>
      <c r="M374"/>
      <c r="N374"/>
      <c r="O374"/>
      <c r="P374"/>
    </row>
    <row r="375" spans="2:16" x14ac:dyDescent="0.2">
      <c r="B375"/>
      <c r="C375"/>
      <c r="D375"/>
      <c r="E375"/>
      <c r="F375"/>
      <c r="G375"/>
      <c r="H375"/>
      <c r="I375"/>
      <c r="J375"/>
      <c r="K375"/>
      <c r="L375"/>
      <c r="M375"/>
      <c r="N375"/>
      <c r="O375"/>
      <c r="P375"/>
    </row>
    <row r="376" spans="2:16" x14ac:dyDescent="0.2">
      <c r="B376"/>
      <c r="C376"/>
      <c r="D376"/>
      <c r="E376"/>
      <c r="F376"/>
      <c r="G376"/>
      <c r="H376"/>
      <c r="I376"/>
      <c r="J376"/>
      <c r="K376"/>
      <c r="L376"/>
      <c r="M376"/>
      <c r="N376"/>
      <c r="O376"/>
      <c r="P376"/>
    </row>
    <row r="377" spans="2:16" x14ac:dyDescent="0.2">
      <c r="B377"/>
      <c r="C377"/>
      <c r="D377"/>
      <c r="E377"/>
      <c r="F377"/>
      <c r="G377"/>
      <c r="H377"/>
      <c r="I377"/>
      <c r="J377"/>
      <c r="K377"/>
      <c r="L377"/>
      <c r="M377"/>
      <c r="N377"/>
      <c r="O377"/>
      <c r="P377"/>
    </row>
    <row r="378" spans="2:16" x14ac:dyDescent="0.2">
      <c r="B378"/>
      <c r="C378"/>
      <c r="D378"/>
      <c r="E378"/>
      <c r="F378"/>
      <c r="G378"/>
      <c r="H378"/>
      <c r="I378"/>
      <c r="J378"/>
      <c r="K378"/>
      <c r="L378"/>
      <c r="M378"/>
      <c r="N378"/>
      <c r="O378"/>
      <c r="P378"/>
    </row>
    <row r="379" spans="2:16" x14ac:dyDescent="0.2">
      <c r="B379"/>
      <c r="C379"/>
      <c r="D379"/>
      <c r="E379"/>
      <c r="F379"/>
      <c r="G379"/>
      <c r="H379"/>
      <c r="I379"/>
      <c r="J379"/>
      <c r="K379"/>
      <c r="L379"/>
      <c r="M379"/>
      <c r="N379"/>
      <c r="O379"/>
      <c r="P379"/>
    </row>
    <row r="380" spans="2:16" x14ac:dyDescent="0.2">
      <c r="B380"/>
      <c r="C380"/>
      <c r="D380"/>
      <c r="E380"/>
      <c r="F380"/>
      <c r="G380"/>
      <c r="H380"/>
      <c r="I380"/>
      <c r="J380"/>
      <c r="K380"/>
      <c r="L380"/>
      <c r="M380"/>
      <c r="N380"/>
      <c r="O380"/>
      <c r="P380"/>
    </row>
    <row r="381" spans="2:16" x14ac:dyDescent="0.2">
      <c r="B381"/>
      <c r="C381"/>
      <c r="D381"/>
      <c r="E381"/>
      <c r="F381"/>
      <c r="G381"/>
      <c r="H381"/>
      <c r="I381"/>
      <c r="J381"/>
      <c r="K381"/>
      <c r="L381"/>
      <c r="M381"/>
      <c r="N381"/>
      <c r="O381"/>
      <c r="P381"/>
    </row>
    <row r="382" spans="2:16" x14ac:dyDescent="0.2">
      <c r="B382"/>
      <c r="C382"/>
      <c r="D382"/>
      <c r="E382"/>
      <c r="F382"/>
      <c r="G382"/>
      <c r="H382"/>
      <c r="I382"/>
      <c r="J382"/>
      <c r="K382"/>
      <c r="L382"/>
      <c r="M382"/>
      <c r="N382"/>
      <c r="O382"/>
      <c r="P382"/>
    </row>
    <row r="383" spans="2:16" x14ac:dyDescent="0.2">
      <c r="B383"/>
      <c r="C383"/>
      <c r="D383"/>
      <c r="E383"/>
      <c r="F383"/>
      <c r="G383"/>
      <c r="H383"/>
      <c r="I383"/>
      <c r="J383"/>
      <c r="K383"/>
      <c r="L383"/>
      <c r="M383"/>
      <c r="N383"/>
      <c r="O383"/>
      <c r="P383"/>
    </row>
    <row r="384" spans="2:16" x14ac:dyDescent="0.2">
      <c r="B384"/>
      <c r="C384"/>
      <c r="D384"/>
      <c r="E384"/>
      <c r="F384"/>
      <c r="G384"/>
      <c r="H384"/>
      <c r="I384"/>
      <c r="J384"/>
      <c r="K384"/>
      <c r="L384"/>
      <c r="M384"/>
      <c r="N384"/>
      <c r="O384"/>
      <c r="P384"/>
    </row>
    <row r="385" spans="2:16" x14ac:dyDescent="0.2">
      <c r="B385"/>
      <c r="C385"/>
      <c r="D385"/>
      <c r="E385"/>
      <c r="F385"/>
      <c r="G385"/>
      <c r="H385"/>
      <c r="I385"/>
      <c r="J385"/>
      <c r="K385"/>
      <c r="L385"/>
      <c r="M385"/>
      <c r="N385"/>
      <c r="O385"/>
      <c r="P385"/>
    </row>
    <row r="386" spans="2:16" x14ac:dyDescent="0.2">
      <c r="B386"/>
      <c r="C386"/>
      <c r="D386"/>
      <c r="E386"/>
      <c r="F386"/>
      <c r="G386"/>
      <c r="H386"/>
      <c r="I386"/>
      <c r="J386"/>
      <c r="K386"/>
      <c r="L386"/>
      <c r="M386"/>
      <c r="N386"/>
      <c r="O386"/>
      <c r="P386"/>
    </row>
    <row r="387" spans="2:16" x14ac:dyDescent="0.2">
      <c r="B387"/>
      <c r="C387"/>
      <c r="D387"/>
      <c r="E387"/>
      <c r="F387"/>
      <c r="G387"/>
      <c r="H387"/>
      <c r="I387"/>
      <c r="J387"/>
      <c r="K387"/>
      <c r="L387"/>
      <c r="M387"/>
      <c r="N387"/>
      <c r="O387"/>
      <c r="P387"/>
    </row>
    <row r="388" spans="2:16" x14ac:dyDescent="0.2">
      <c r="B388"/>
      <c r="C388"/>
      <c r="D388"/>
      <c r="E388"/>
      <c r="F388"/>
      <c r="G388"/>
      <c r="H388"/>
      <c r="I388"/>
      <c r="J388"/>
      <c r="K388"/>
      <c r="L388"/>
      <c r="M388"/>
      <c r="N388"/>
      <c r="O388"/>
      <c r="P388"/>
    </row>
    <row r="389" spans="2:16" x14ac:dyDescent="0.2">
      <c r="B389"/>
      <c r="C389"/>
      <c r="D389"/>
      <c r="E389"/>
      <c r="F389"/>
      <c r="G389"/>
      <c r="H389"/>
      <c r="I389"/>
      <c r="J389"/>
      <c r="K389"/>
      <c r="L389"/>
      <c r="M389"/>
      <c r="N389"/>
      <c r="O389"/>
      <c r="P389"/>
    </row>
    <row r="390" spans="2:16" x14ac:dyDescent="0.2">
      <c r="B390"/>
      <c r="C390"/>
      <c r="D390"/>
      <c r="E390"/>
      <c r="F390"/>
      <c r="G390"/>
      <c r="H390"/>
      <c r="I390"/>
      <c r="J390"/>
      <c r="K390"/>
      <c r="L390"/>
      <c r="M390"/>
      <c r="N390"/>
      <c r="O390"/>
      <c r="P390"/>
    </row>
    <row r="391" spans="2:16" x14ac:dyDescent="0.2">
      <c r="B391"/>
      <c r="C391"/>
      <c r="D391"/>
      <c r="E391"/>
      <c r="F391"/>
      <c r="G391"/>
      <c r="H391"/>
      <c r="I391"/>
      <c r="J391"/>
      <c r="K391"/>
      <c r="L391"/>
      <c r="M391"/>
      <c r="N391"/>
      <c r="O391"/>
      <c r="P391"/>
    </row>
    <row r="392" spans="2:16" x14ac:dyDescent="0.2">
      <c r="B392"/>
      <c r="C392"/>
      <c r="D392"/>
      <c r="E392"/>
      <c r="F392"/>
      <c r="G392"/>
      <c r="H392"/>
      <c r="I392"/>
      <c r="J392"/>
      <c r="K392"/>
      <c r="L392"/>
      <c r="M392"/>
      <c r="N392"/>
      <c r="O392"/>
      <c r="P392"/>
    </row>
    <row r="393" spans="2:16" x14ac:dyDescent="0.2">
      <c r="B393"/>
      <c r="C393"/>
      <c r="D393"/>
      <c r="E393"/>
      <c r="F393"/>
      <c r="G393"/>
      <c r="H393"/>
      <c r="I393"/>
      <c r="J393"/>
      <c r="K393"/>
      <c r="L393"/>
      <c r="M393"/>
      <c r="N393"/>
      <c r="O393"/>
      <c r="P393"/>
    </row>
    <row r="394" spans="2:16" x14ac:dyDescent="0.2">
      <c r="B394"/>
      <c r="C394"/>
      <c r="D394"/>
      <c r="E394"/>
      <c r="F394"/>
      <c r="G394"/>
      <c r="H394"/>
      <c r="I394"/>
      <c r="J394"/>
      <c r="K394"/>
      <c r="L394"/>
      <c r="M394"/>
      <c r="N394"/>
      <c r="O394"/>
      <c r="P394"/>
    </row>
    <row r="395" spans="2:16" x14ac:dyDescent="0.2">
      <c r="B395"/>
      <c r="C395"/>
      <c r="D395"/>
      <c r="E395"/>
      <c r="F395"/>
      <c r="G395"/>
      <c r="H395"/>
      <c r="I395"/>
      <c r="J395"/>
      <c r="K395"/>
      <c r="L395"/>
      <c r="M395"/>
      <c r="N395"/>
      <c r="O395"/>
      <c r="P395"/>
    </row>
    <row r="396" spans="2:16" x14ac:dyDescent="0.2">
      <c r="B396"/>
      <c r="C396"/>
      <c r="D396"/>
      <c r="E396"/>
      <c r="F396"/>
      <c r="G396"/>
      <c r="H396"/>
      <c r="I396"/>
      <c r="J396"/>
      <c r="K396"/>
      <c r="L396"/>
      <c r="M396"/>
      <c r="N396"/>
      <c r="O396"/>
      <c r="P396"/>
    </row>
    <row r="397" spans="2:16" x14ac:dyDescent="0.2">
      <c r="B397"/>
      <c r="C397"/>
      <c r="D397"/>
      <c r="E397"/>
      <c r="F397"/>
      <c r="G397"/>
      <c r="H397"/>
      <c r="I397"/>
      <c r="J397"/>
      <c r="K397"/>
      <c r="L397"/>
      <c r="M397"/>
      <c r="N397"/>
      <c r="O397"/>
      <c r="P397"/>
    </row>
    <row r="398" spans="2:16" x14ac:dyDescent="0.2">
      <c r="B398"/>
      <c r="C398"/>
      <c r="D398"/>
      <c r="E398"/>
      <c r="F398"/>
      <c r="G398"/>
      <c r="H398"/>
      <c r="I398"/>
      <c r="J398"/>
      <c r="K398"/>
      <c r="L398"/>
      <c r="M398"/>
      <c r="N398"/>
      <c r="O398"/>
      <c r="P398"/>
    </row>
    <row r="399" spans="2:16" x14ac:dyDescent="0.2">
      <c r="B399"/>
      <c r="C399"/>
      <c r="D399"/>
      <c r="E399"/>
      <c r="F399"/>
      <c r="G399"/>
      <c r="H399"/>
      <c r="I399"/>
      <c r="J399"/>
      <c r="K399"/>
      <c r="L399"/>
      <c r="M399"/>
      <c r="N399"/>
      <c r="O399"/>
      <c r="P399"/>
    </row>
    <row r="400" spans="2:16" x14ac:dyDescent="0.2">
      <c r="B400"/>
      <c r="C400"/>
      <c r="D400"/>
      <c r="E400"/>
      <c r="F400"/>
      <c r="G400"/>
      <c r="H400"/>
      <c r="I400"/>
      <c r="J400"/>
      <c r="K400"/>
      <c r="L400"/>
      <c r="M400"/>
      <c r="N400"/>
      <c r="O400"/>
      <c r="P400"/>
    </row>
    <row r="401" spans="2:16" x14ac:dyDescent="0.2">
      <c r="B401"/>
      <c r="C401"/>
      <c r="D401"/>
      <c r="E401"/>
      <c r="F401"/>
      <c r="G401"/>
      <c r="H401"/>
      <c r="I401"/>
      <c r="J401"/>
      <c r="K401"/>
      <c r="L401"/>
      <c r="M401"/>
      <c r="N401"/>
      <c r="O401"/>
      <c r="P401"/>
    </row>
    <row r="402" spans="2:16" x14ac:dyDescent="0.2">
      <c r="B402"/>
      <c r="C402"/>
      <c r="D402"/>
      <c r="E402"/>
      <c r="F402"/>
      <c r="G402"/>
      <c r="H402"/>
      <c r="I402"/>
      <c r="J402"/>
      <c r="K402"/>
      <c r="L402"/>
      <c r="M402"/>
      <c r="N402"/>
      <c r="O402"/>
      <c r="P402"/>
    </row>
    <row r="403" spans="2:16" x14ac:dyDescent="0.2">
      <c r="B403"/>
      <c r="C403"/>
      <c r="D403"/>
      <c r="E403"/>
      <c r="F403"/>
      <c r="G403"/>
      <c r="H403"/>
      <c r="I403"/>
      <c r="J403"/>
      <c r="K403"/>
      <c r="L403"/>
      <c r="M403"/>
      <c r="N403"/>
      <c r="O403"/>
      <c r="P403"/>
    </row>
    <row r="404" spans="2:16" x14ac:dyDescent="0.2">
      <c r="B404"/>
      <c r="C404"/>
      <c r="D404"/>
      <c r="E404"/>
      <c r="F404"/>
      <c r="G404"/>
      <c r="H404"/>
      <c r="I404"/>
      <c r="J404"/>
      <c r="K404"/>
      <c r="L404"/>
      <c r="M404"/>
      <c r="N404"/>
      <c r="O404"/>
      <c r="P404"/>
    </row>
    <row r="405" spans="2:16" x14ac:dyDescent="0.2">
      <c r="B405"/>
      <c r="C405"/>
      <c r="D405"/>
      <c r="E405"/>
      <c r="F405"/>
      <c r="G405"/>
      <c r="H405"/>
      <c r="I405"/>
      <c r="J405"/>
      <c r="K405"/>
      <c r="L405"/>
      <c r="M405"/>
      <c r="N405"/>
      <c r="O405"/>
      <c r="P405"/>
    </row>
    <row r="406" spans="2:16" x14ac:dyDescent="0.2">
      <c r="B406"/>
      <c r="C406"/>
      <c r="D406"/>
      <c r="E406"/>
      <c r="F406"/>
      <c r="G406"/>
      <c r="H406"/>
      <c r="I406"/>
      <c r="J406"/>
      <c r="K406"/>
      <c r="L406"/>
      <c r="M406"/>
      <c r="N406"/>
      <c r="O406"/>
      <c r="P406"/>
    </row>
    <row r="407" spans="2:16" x14ac:dyDescent="0.2">
      <c r="B407"/>
      <c r="C407"/>
      <c r="D407"/>
      <c r="E407"/>
      <c r="F407"/>
      <c r="G407"/>
      <c r="H407"/>
      <c r="I407"/>
      <c r="J407"/>
      <c r="K407"/>
      <c r="L407"/>
      <c r="M407"/>
      <c r="N407"/>
      <c r="O407"/>
      <c r="P407"/>
    </row>
    <row r="408" spans="2:16" x14ac:dyDescent="0.2">
      <c r="B408"/>
      <c r="C408"/>
      <c r="D408"/>
      <c r="E408"/>
      <c r="F408"/>
      <c r="G408"/>
      <c r="H408"/>
      <c r="I408"/>
      <c r="J408"/>
      <c r="K408"/>
      <c r="L408"/>
      <c r="M408"/>
      <c r="N408"/>
      <c r="O408"/>
      <c r="P408"/>
    </row>
    <row r="409" spans="2:16" x14ac:dyDescent="0.2">
      <c r="B409"/>
      <c r="C409"/>
      <c r="D409"/>
      <c r="E409"/>
      <c r="F409"/>
      <c r="G409"/>
      <c r="H409"/>
      <c r="I409"/>
      <c r="J409"/>
      <c r="K409"/>
      <c r="L409"/>
      <c r="M409"/>
      <c r="N409"/>
      <c r="O409"/>
      <c r="P409"/>
    </row>
    <row r="410" spans="2:16" x14ac:dyDescent="0.2">
      <c r="B410"/>
      <c r="C410"/>
      <c r="D410"/>
      <c r="E410"/>
      <c r="F410"/>
      <c r="G410"/>
      <c r="H410"/>
      <c r="I410"/>
      <c r="J410"/>
      <c r="K410"/>
      <c r="L410"/>
      <c r="M410"/>
      <c r="N410"/>
      <c r="O410"/>
      <c r="P410"/>
    </row>
    <row r="411" spans="2:16" x14ac:dyDescent="0.2">
      <c r="B411"/>
      <c r="C411"/>
      <c r="D411"/>
      <c r="E411"/>
      <c r="F411"/>
      <c r="G411"/>
      <c r="H411"/>
      <c r="I411"/>
      <c r="J411"/>
      <c r="K411"/>
      <c r="L411"/>
      <c r="M411"/>
      <c r="N411"/>
      <c r="O411"/>
      <c r="P411"/>
    </row>
    <row r="412" spans="2:16" x14ac:dyDescent="0.2">
      <c r="B412"/>
      <c r="C412"/>
      <c r="D412"/>
      <c r="E412"/>
      <c r="F412"/>
      <c r="G412"/>
      <c r="H412"/>
      <c r="I412"/>
      <c r="J412"/>
      <c r="K412"/>
      <c r="L412"/>
      <c r="M412"/>
      <c r="N412"/>
      <c r="O412"/>
      <c r="P412"/>
    </row>
    <row r="413" spans="2:16" x14ac:dyDescent="0.2">
      <c r="B413"/>
      <c r="C413"/>
      <c r="D413"/>
      <c r="E413"/>
      <c r="F413"/>
      <c r="G413"/>
      <c r="H413"/>
      <c r="I413"/>
      <c r="J413"/>
      <c r="K413"/>
      <c r="L413"/>
      <c r="M413"/>
      <c r="N413"/>
      <c r="O413"/>
      <c r="P413"/>
    </row>
    <row r="414" spans="2:16" x14ac:dyDescent="0.2">
      <c r="B414"/>
      <c r="C414"/>
      <c r="D414"/>
      <c r="E414"/>
      <c r="F414"/>
      <c r="G414"/>
      <c r="H414"/>
      <c r="I414"/>
      <c r="J414"/>
      <c r="K414"/>
      <c r="L414"/>
      <c r="M414"/>
      <c r="N414"/>
      <c r="O414"/>
      <c r="P414"/>
    </row>
    <row r="415" spans="2:16" x14ac:dyDescent="0.2">
      <c r="B415"/>
      <c r="C415"/>
      <c r="D415"/>
      <c r="E415"/>
      <c r="F415"/>
      <c r="G415"/>
      <c r="H415"/>
      <c r="I415"/>
      <c r="J415"/>
      <c r="K415"/>
      <c r="L415"/>
      <c r="M415"/>
      <c r="N415"/>
      <c r="O415"/>
      <c r="P415"/>
    </row>
    <row r="416" spans="2:16" x14ac:dyDescent="0.2">
      <c r="B416"/>
      <c r="C416"/>
      <c r="D416"/>
      <c r="E416"/>
      <c r="F416"/>
      <c r="G416"/>
      <c r="H416"/>
      <c r="I416"/>
      <c r="J416"/>
      <c r="K416"/>
      <c r="L416"/>
      <c r="M416"/>
      <c r="N416"/>
      <c r="O416"/>
      <c r="P416"/>
    </row>
    <row r="417" spans="2:16" x14ac:dyDescent="0.2">
      <c r="B417"/>
      <c r="C417"/>
      <c r="D417"/>
      <c r="E417"/>
      <c r="F417"/>
      <c r="G417"/>
      <c r="H417"/>
      <c r="I417"/>
      <c r="J417"/>
      <c r="K417"/>
      <c r="L417"/>
      <c r="M417"/>
      <c r="N417"/>
      <c r="O417"/>
      <c r="P417"/>
    </row>
    <row r="418" spans="2:16" x14ac:dyDescent="0.2">
      <c r="B418"/>
      <c r="C418"/>
      <c r="D418"/>
      <c r="E418"/>
      <c r="F418"/>
      <c r="G418"/>
      <c r="H418"/>
      <c r="I418"/>
      <c r="J418"/>
      <c r="K418"/>
      <c r="L418"/>
      <c r="M418"/>
      <c r="N418"/>
      <c r="O418"/>
      <c r="P418"/>
    </row>
    <row r="419" spans="2:16" x14ac:dyDescent="0.2">
      <c r="B419"/>
      <c r="C419"/>
      <c r="D419"/>
      <c r="E419"/>
      <c r="F419"/>
      <c r="G419"/>
      <c r="H419"/>
      <c r="I419"/>
      <c r="J419"/>
      <c r="K419"/>
      <c r="L419"/>
      <c r="M419"/>
      <c r="N419"/>
      <c r="O419"/>
      <c r="P419"/>
    </row>
    <row r="420" spans="2:16" x14ac:dyDescent="0.2">
      <c r="B420"/>
      <c r="C420"/>
      <c r="D420"/>
      <c r="E420"/>
      <c r="F420"/>
      <c r="G420"/>
      <c r="H420"/>
      <c r="I420"/>
      <c r="J420"/>
      <c r="K420"/>
      <c r="L420"/>
      <c r="M420"/>
      <c r="N420"/>
      <c r="O420"/>
      <c r="P420"/>
    </row>
    <row r="421" spans="2:16" x14ac:dyDescent="0.2">
      <c r="B421"/>
      <c r="C421"/>
      <c r="D421"/>
      <c r="E421"/>
      <c r="F421"/>
      <c r="G421"/>
      <c r="H421"/>
      <c r="I421"/>
      <c r="J421"/>
      <c r="K421"/>
      <c r="L421"/>
      <c r="M421"/>
      <c r="N421"/>
      <c r="O421"/>
      <c r="P421"/>
    </row>
    <row r="422" spans="2:16" x14ac:dyDescent="0.2">
      <c r="B422"/>
      <c r="C422"/>
      <c r="D422"/>
      <c r="E422"/>
      <c r="F422"/>
      <c r="G422"/>
      <c r="H422"/>
      <c r="I422"/>
      <c r="J422"/>
      <c r="K422"/>
      <c r="L422"/>
      <c r="M422"/>
      <c r="N422"/>
      <c r="O422"/>
      <c r="P422"/>
    </row>
    <row r="423" spans="2:16" x14ac:dyDescent="0.2">
      <c r="B423"/>
      <c r="C423"/>
      <c r="D423"/>
      <c r="E423"/>
      <c r="F423"/>
      <c r="G423"/>
      <c r="H423"/>
      <c r="I423"/>
      <c r="J423"/>
      <c r="K423"/>
      <c r="L423"/>
      <c r="M423"/>
      <c r="N423"/>
      <c r="O423"/>
      <c r="P423"/>
    </row>
    <row r="424" spans="2:16" x14ac:dyDescent="0.2">
      <c r="B424"/>
      <c r="C424"/>
      <c r="D424"/>
      <c r="E424"/>
      <c r="F424"/>
      <c r="G424"/>
      <c r="H424"/>
      <c r="I424"/>
      <c r="J424"/>
      <c r="K424"/>
      <c r="L424"/>
      <c r="M424"/>
      <c r="N424"/>
      <c r="O424"/>
      <c r="P424"/>
    </row>
    <row r="425" spans="2:16" x14ac:dyDescent="0.2">
      <c r="B425"/>
      <c r="C425"/>
      <c r="D425"/>
      <c r="E425"/>
      <c r="F425"/>
      <c r="G425"/>
      <c r="H425"/>
      <c r="I425"/>
      <c r="J425"/>
      <c r="K425"/>
      <c r="L425"/>
      <c r="M425"/>
      <c r="N425"/>
      <c r="O425"/>
      <c r="P425"/>
    </row>
    <row r="426" spans="2:16" x14ac:dyDescent="0.2">
      <c r="B426"/>
      <c r="C426"/>
      <c r="D426"/>
      <c r="E426"/>
      <c r="F426"/>
      <c r="G426"/>
      <c r="H426"/>
      <c r="I426"/>
      <c r="J426"/>
      <c r="K426"/>
      <c r="L426"/>
      <c r="M426"/>
      <c r="N426"/>
      <c r="O426"/>
      <c r="P426"/>
    </row>
    <row r="427" spans="2:16" x14ac:dyDescent="0.2">
      <c r="B427"/>
      <c r="C427"/>
      <c r="D427"/>
      <c r="E427"/>
      <c r="F427"/>
      <c r="G427"/>
      <c r="H427"/>
      <c r="I427"/>
      <c r="J427"/>
      <c r="K427"/>
      <c r="L427"/>
      <c r="M427"/>
      <c r="N427"/>
      <c r="O427"/>
      <c r="P427"/>
    </row>
    <row r="428" spans="2:16" x14ac:dyDescent="0.2">
      <c r="B428"/>
      <c r="C428"/>
      <c r="D428"/>
      <c r="E428"/>
      <c r="F428"/>
      <c r="G428"/>
      <c r="H428"/>
      <c r="I428"/>
      <c r="J428"/>
      <c r="K428"/>
      <c r="L428"/>
      <c r="M428"/>
      <c r="N428"/>
      <c r="O428"/>
      <c r="P428"/>
    </row>
    <row r="429" spans="2:16" x14ac:dyDescent="0.2">
      <c r="B429"/>
      <c r="C429"/>
      <c r="D429"/>
      <c r="E429"/>
      <c r="F429"/>
      <c r="G429"/>
      <c r="H429"/>
      <c r="I429"/>
      <c r="J429"/>
      <c r="K429"/>
      <c r="L429"/>
      <c r="M429"/>
      <c r="N429"/>
      <c r="O429"/>
      <c r="P429"/>
    </row>
    <row r="430" spans="2:16" x14ac:dyDescent="0.2">
      <c r="B430"/>
      <c r="C430"/>
      <c r="D430"/>
      <c r="E430"/>
      <c r="F430"/>
      <c r="G430"/>
      <c r="H430"/>
      <c r="I430"/>
      <c r="J430"/>
      <c r="K430"/>
      <c r="L430"/>
      <c r="M430"/>
      <c r="N430"/>
      <c r="O430"/>
      <c r="P430"/>
    </row>
    <row r="431" spans="2:16" x14ac:dyDescent="0.2">
      <c r="B431"/>
      <c r="C431"/>
      <c r="D431"/>
      <c r="E431"/>
      <c r="F431"/>
      <c r="G431"/>
      <c r="H431"/>
      <c r="I431"/>
      <c r="J431"/>
      <c r="K431"/>
      <c r="L431"/>
      <c r="M431"/>
      <c r="N431"/>
      <c r="O431"/>
      <c r="P431"/>
    </row>
    <row r="432" spans="2:16" x14ac:dyDescent="0.2">
      <c r="B432"/>
      <c r="C432"/>
      <c r="D432"/>
      <c r="E432"/>
      <c r="F432"/>
      <c r="G432"/>
      <c r="H432"/>
      <c r="I432"/>
      <c r="J432"/>
      <c r="K432"/>
      <c r="L432"/>
      <c r="M432"/>
      <c r="N432"/>
      <c r="O432"/>
      <c r="P432"/>
    </row>
    <row r="433" spans="2:16" x14ac:dyDescent="0.2">
      <c r="B433"/>
      <c r="C433"/>
      <c r="D433"/>
      <c r="E433"/>
      <c r="F433"/>
      <c r="G433"/>
      <c r="H433"/>
      <c r="I433"/>
      <c r="J433"/>
      <c r="K433"/>
      <c r="L433"/>
      <c r="M433"/>
      <c r="N433"/>
      <c r="O433"/>
      <c r="P433"/>
    </row>
    <row r="434" spans="2:16" x14ac:dyDescent="0.2">
      <c r="B434"/>
      <c r="C434"/>
      <c r="D434"/>
      <c r="E434"/>
      <c r="F434"/>
      <c r="G434"/>
      <c r="H434"/>
      <c r="I434"/>
      <c r="J434"/>
      <c r="K434"/>
      <c r="L434"/>
      <c r="M434"/>
      <c r="N434"/>
      <c r="O434"/>
      <c r="P434"/>
    </row>
    <row r="435" spans="2:16" x14ac:dyDescent="0.2">
      <c r="B435"/>
      <c r="C435"/>
      <c r="D435"/>
      <c r="E435"/>
      <c r="F435"/>
      <c r="G435"/>
      <c r="H435"/>
      <c r="I435"/>
      <c r="J435"/>
      <c r="K435"/>
      <c r="L435"/>
      <c r="M435"/>
      <c r="N435"/>
      <c r="O435"/>
      <c r="P435"/>
    </row>
    <row r="436" spans="2:16" x14ac:dyDescent="0.2">
      <c r="B436"/>
      <c r="C436"/>
      <c r="D436"/>
      <c r="E436"/>
      <c r="F436"/>
      <c r="G436"/>
      <c r="H436"/>
      <c r="I436"/>
      <c r="J436"/>
      <c r="K436"/>
      <c r="L436"/>
      <c r="M436"/>
      <c r="N436"/>
      <c r="O436"/>
      <c r="P436"/>
    </row>
    <row r="437" spans="2:16" x14ac:dyDescent="0.2">
      <c r="B437"/>
      <c r="C437"/>
      <c r="D437"/>
      <c r="E437"/>
      <c r="F437"/>
      <c r="G437"/>
      <c r="H437"/>
      <c r="I437"/>
      <c r="J437"/>
      <c r="K437"/>
      <c r="L437"/>
      <c r="M437"/>
      <c r="N437"/>
      <c r="O437"/>
      <c r="P437"/>
    </row>
    <row r="438" spans="2:16" x14ac:dyDescent="0.2">
      <c r="B438"/>
      <c r="C438"/>
      <c r="D438"/>
      <c r="E438"/>
      <c r="F438"/>
      <c r="G438"/>
      <c r="H438"/>
      <c r="I438"/>
      <c r="J438"/>
      <c r="K438"/>
      <c r="L438"/>
      <c r="M438"/>
      <c r="N438"/>
      <c r="O438"/>
      <c r="P438"/>
    </row>
    <row r="439" spans="2:16" x14ac:dyDescent="0.2">
      <c r="B439"/>
      <c r="C439"/>
      <c r="D439"/>
      <c r="E439"/>
      <c r="F439"/>
      <c r="G439"/>
      <c r="H439"/>
      <c r="I439"/>
      <c r="J439"/>
      <c r="K439"/>
      <c r="L439"/>
      <c r="M439"/>
      <c r="N439"/>
      <c r="O439"/>
      <c r="P439"/>
    </row>
    <row r="440" spans="2:16" x14ac:dyDescent="0.2">
      <c r="B440"/>
      <c r="C440"/>
      <c r="D440"/>
      <c r="E440"/>
      <c r="F440"/>
      <c r="G440"/>
      <c r="H440"/>
      <c r="I440"/>
      <c r="J440"/>
      <c r="K440"/>
      <c r="L440"/>
      <c r="M440"/>
      <c r="N440"/>
      <c r="O440"/>
      <c r="P440"/>
    </row>
    <row r="441" spans="2:16" x14ac:dyDescent="0.2">
      <c r="B441"/>
      <c r="C441"/>
      <c r="D441"/>
      <c r="E441"/>
      <c r="F441"/>
      <c r="G441"/>
      <c r="H441"/>
      <c r="I441"/>
      <c r="J441"/>
      <c r="K441"/>
      <c r="L441"/>
      <c r="M441"/>
      <c r="N441"/>
      <c r="O441"/>
      <c r="P441"/>
    </row>
    <row r="442" spans="2:16" x14ac:dyDescent="0.2">
      <c r="B442"/>
      <c r="C442"/>
      <c r="D442"/>
      <c r="E442"/>
      <c r="F442"/>
      <c r="G442"/>
      <c r="H442"/>
      <c r="I442"/>
      <c r="J442"/>
      <c r="K442"/>
      <c r="L442"/>
      <c r="M442"/>
      <c r="N442"/>
      <c r="O442"/>
      <c r="P442"/>
    </row>
    <row r="443" spans="2:16" x14ac:dyDescent="0.2">
      <c r="B443"/>
      <c r="C443"/>
      <c r="D443"/>
      <c r="E443"/>
      <c r="F443"/>
      <c r="G443"/>
      <c r="H443"/>
      <c r="I443"/>
      <c r="J443"/>
      <c r="K443"/>
      <c r="L443"/>
      <c r="M443"/>
      <c r="N443"/>
      <c r="O443"/>
      <c r="P443"/>
    </row>
    <row r="444" spans="2:16" x14ac:dyDescent="0.2">
      <c r="B444"/>
      <c r="C444"/>
      <c r="D444"/>
      <c r="E444"/>
      <c r="F444"/>
      <c r="G444"/>
      <c r="H444"/>
      <c r="I444"/>
      <c r="J444"/>
      <c r="K444"/>
      <c r="L444"/>
      <c r="M444"/>
      <c r="N444"/>
      <c r="O444"/>
      <c r="P444"/>
    </row>
    <row r="445" spans="2:16" x14ac:dyDescent="0.2">
      <c r="B445"/>
      <c r="C445"/>
      <c r="D445"/>
      <c r="E445"/>
      <c r="F445"/>
      <c r="G445"/>
      <c r="H445"/>
      <c r="I445"/>
      <c r="J445"/>
      <c r="K445"/>
      <c r="L445"/>
      <c r="M445"/>
      <c r="N445"/>
      <c r="O445"/>
      <c r="P445"/>
    </row>
    <row r="446" spans="2:16" x14ac:dyDescent="0.2">
      <c r="B446"/>
      <c r="C446"/>
      <c r="D446"/>
      <c r="E446"/>
      <c r="F446"/>
      <c r="G446"/>
      <c r="H446"/>
      <c r="I446"/>
      <c r="J446"/>
      <c r="K446"/>
      <c r="L446"/>
      <c r="M446"/>
      <c r="N446"/>
      <c r="O446"/>
      <c r="P446"/>
    </row>
    <row r="447" spans="2:16" x14ac:dyDescent="0.2">
      <c r="B447"/>
      <c r="C447"/>
      <c r="D447"/>
      <c r="E447"/>
      <c r="F447"/>
      <c r="G447"/>
      <c r="H447"/>
      <c r="I447"/>
      <c r="J447"/>
      <c r="K447"/>
      <c r="L447"/>
      <c r="M447"/>
      <c r="N447"/>
      <c r="O447"/>
      <c r="P447"/>
    </row>
    <row r="448" spans="2:16" x14ac:dyDescent="0.2">
      <c r="B448"/>
      <c r="C448"/>
      <c r="D448"/>
      <c r="E448"/>
      <c r="F448"/>
      <c r="G448"/>
      <c r="H448"/>
      <c r="I448"/>
      <c r="J448"/>
      <c r="K448"/>
      <c r="L448"/>
      <c r="M448"/>
      <c r="N448"/>
      <c r="O448"/>
      <c r="P448"/>
    </row>
    <row r="449" spans="2:16" x14ac:dyDescent="0.2">
      <c r="B449"/>
      <c r="C449"/>
      <c r="D449"/>
      <c r="E449"/>
      <c r="F449"/>
      <c r="G449"/>
      <c r="H449"/>
      <c r="I449"/>
      <c r="J449"/>
      <c r="K449"/>
      <c r="L449"/>
      <c r="M449"/>
      <c r="N449"/>
      <c r="O449"/>
      <c r="P449"/>
    </row>
    <row r="450" spans="2:16" x14ac:dyDescent="0.2">
      <c r="B450"/>
      <c r="C450"/>
      <c r="D450"/>
      <c r="E450"/>
      <c r="F450"/>
      <c r="G450"/>
      <c r="H450"/>
      <c r="I450"/>
      <c r="J450"/>
      <c r="K450"/>
      <c r="L450"/>
      <c r="M450"/>
      <c r="N450"/>
      <c r="O450"/>
      <c r="P450"/>
    </row>
    <row r="451" spans="2:16" x14ac:dyDescent="0.2">
      <c r="B451"/>
      <c r="C451"/>
      <c r="D451"/>
      <c r="E451"/>
      <c r="F451"/>
      <c r="G451"/>
      <c r="H451"/>
      <c r="I451"/>
      <c r="J451"/>
      <c r="K451"/>
      <c r="L451"/>
      <c r="M451"/>
      <c r="N451"/>
      <c r="O451"/>
      <c r="P451"/>
    </row>
    <row r="452" spans="2:16" x14ac:dyDescent="0.2">
      <c r="B452"/>
      <c r="C452"/>
      <c r="D452"/>
      <c r="E452"/>
      <c r="F452"/>
      <c r="G452"/>
      <c r="H452"/>
      <c r="I452"/>
      <c r="J452"/>
      <c r="K452"/>
      <c r="L452"/>
      <c r="M452"/>
      <c r="N452"/>
      <c r="O452"/>
      <c r="P452"/>
    </row>
    <row r="453" spans="2:16" x14ac:dyDescent="0.2">
      <c r="B453"/>
      <c r="C453"/>
      <c r="D453"/>
      <c r="E453"/>
      <c r="F453"/>
      <c r="G453"/>
      <c r="H453"/>
      <c r="I453"/>
      <c r="J453"/>
      <c r="K453"/>
      <c r="L453"/>
      <c r="M453"/>
      <c r="N453"/>
      <c r="O453"/>
      <c r="P453"/>
    </row>
    <row r="454" spans="2:16" x14ac:dyDescent="0.2">
      <c r="B454"/>
      <c r="C454"/>
      <c r="D454"/>
      <c r="E454"/>
      <c r="F454"/>
      <c r="G454"/>
      <c r="H454"/>
      <c r="I454"/>
      <c r="J454"/>
      <c r="K454"/>
      <c r="L454"/>
      <c r="M454"/>
      <c r="N454"/>
      <c r="O454"/>
      <c r="P454"/>
    </row>
    <row r="455" spans="2:16" x14ac:dyDescent="0.2">
      <c r="B455"/>
      <c r="C455"/>
      <c r="D455"/>
      <c r="E455"/>
      <c r="F455"/>
      <c r="G455"/>
      <c r="H455"/>
      <c r="I455"/>
      <c r="J455"/>
      <c r="K455"/>
      <c r="L455"/>
      <c r="M455"/>
      <c r="N455"/>
      <c r="O455"/>
      <c r="P455"/>
    </row>
    <row r="456" spans="2:16" x14ac:dyDescent="0.2">
      <c r="B456"/>
      <c r="C456"/>
      <c r="D456"/>
      <c r="E456"/>
      <c r="F456"/>
      <c r="G456"/>
      <c r="H456"/>
      <c r="I456"/>
      <c r="J456"/>
      <c r="K456"/>
      <c r="L456"/>
      <c r="M456"/>
      <c r="N456"/>
      <c r="O456"/>
      <c r="P456"/>
    </row>
    <row r="457" spans="2:16" x14ac:dyDescent="0.2">
      <c r="B457"/>
      <c r="C457"/>
      <c r="D457"/>
      <c r="E457"/>
      <c r="F457"/>
      <c r="G457"/>
      <c r="H457"/>
      <c r="I457"/>
      <c r="J457"/>
      <c r="K457"/>
      <c r="L457"/>
      <c r="M457"/>
      <c r="N457"/>
      <c r="O457"/>
      <c r="P457"/>
    </row>
    <row r="458" spans="2:16" x14ac:dyDescent="0.2">
      <c r="B458"/>
      <c r="C458"/>
      <c r="D458"/>
      <c r="E458"/>
      <c r="F458"/>
      <c r="G458"/>
      <c r="H458"/>
      <c r="I458"/>
      <c r="J458"/>
      <c r="K458"/>
      <c r="L458"/>
      <c r="M458"/>
      <c r="N458"/>
      <c r="O458"/>
      <c r="P458"/>
    </row>
    <row r="459" spans="2:16" x14ac:dyDescent="0.2">
      <c r="B459"/>
      <c r="C459"/>
      <c r="D459"/>
      <c r="E459"/>
      <c r="F459"/>
      <c r="G459"/>
      <c r="H459"/>
      <c r="I459"/>
      <c r="J459"/>
      <c r="K459"/>
      <c r="L459"/>
      <c r="M459"/>
      <c r="N459"/>
      <c r="O459"/>
      <c r="P459"/>
    </row>
    <row r="460" spans="2:16" x14ac:dyDescent="0.2">
      <c r="B460"/>
      <c r="C460"/>
      <c r="D460"/>
      <c r="E460"/>
      <c r="F460"/>
      <c r="G460"/>
      <c r="H460"/>
      <c r="I460"/>
      <c r="J460"/>
      <c r="K460"/>
      <c r="L460"/>
      <c r="M460"/>
      <c r="N460"/>
      <c r="O460"/>
      <c r="P460"/>
    </row>
    <row r="461" spans="2:16" x14ac:dyDescent="0.2">
      <c r="B461"/>
      <c r="C461"/>
      <c r="D461"/>
      <c r="E461"/>
      <c r="F461"/>
      <c r="G461"/>
      <c r="H461"/>
      <c r="I461"/>
      <c r="J461"/>
      <c r="K461"/>
      <c r="L461"/>
      <c r="M461"/>
      <c r="N461"/>
      <c r="O461"/>
      <c r="P461"/>
    </row>
    <row r="462" spans="2:16" x14ac:dyDescent="0.2">
      <c r="B462"/>
      <c r="C462"/>
      <c r="D462"/>
      <c r="E462"/>
      <c r="F462"/>
      <c r="G462"/>
      <c r="H462"/>
      <c r="I462"/>
      <c r="J462"/>
      <c r="K462"/>
      <c r="L462"/>
      <c r="M462"/>
      <c r="N462"/>
      <c r="O462"/>
      <c r="P462"/>
    </row>
    <row r="463" spans="2:16" x14ac:dyDescent="0.2">
      <c r="B463"/>
      <c r="C463"/>
      <c r="D463"/>
      <c r="E463"/>
      <c r="F463"/>
      <c r="G463"/>
      <c r="H463"/>
      <c r="I463"/>
      <c r="J463"/>
      <c r="K463"/>
      <c r="L463"/>
      <c r="M463"/>
      <c r="N463"/>
      <c r="O463"/>
      <c r="P463"/>
    </row>
    <row r="464" spans="2:16" x14ac:dyDescent="0.2">
      <c r="B464"/>
      <c r="C464"/>
      <c r="D464"/>
      <c r="E464"/>
      <c r="F464"/>
      <c r="G464"/>
      <c r="H464"/>
      <c r="I464"/>
      <c r="J464"/>
      <c r="K464"/>
      <c r="L464"/>
      <c r="M464"/>
      <c r="N464"/>
      <c r="O464"/>
      <c r="P464"/>
    </row>
    <row r="465" spans="2:16" x14ac:dyDescent="0.2">
      <c r="B465"/>
      <c r="C465"/>
      <c r="D465"/>
      <c r="E465"/>
      <c r="F465"/>
      <c r="G465"/>
      <c r="H465"/>
      <c r="I465"/>
      <c r="J465"/>
      <c r="K465"/>
      <c r="L465"/>
      <c r="M465"/>
      <c r="N465"/>
      <c r="O465"/>
      <c r="P465"/>
    </row>
    <row r="466" spans="2:16" x14ac:dyDescent="0.2">
      <c r="B466"/>
      <c r="C466"/>
      <c r="D466"/>
      <c r="E466"/>
      <c r="F466"/>
      <c r="G466"/>
      <c r="H466"/>
      <c r="I466"/>
      <c r="J466"/>
      <c r="K466"/>
      <c r="L466"/>
      <c r="M466"/>
      <c r="N466"/>
      <c r="O466"/>
      <c r="P466"/>
    </row>
    <row r="467" spans="2:16" x14ac:dyDescent="0.2">
      <c r="B467"/>
      <c r="C467"/>
      <c r="D467"/>
      <c r="E467"/>
      <c r="F467"/>
      <c r="G467"/>
      <c r="H467"/>
      <c r="I467"/>
      <c r="J467"/>
      <c r="K467"/>
      <c r="L467"/>
      <c r="M467"/>
      <c r="N467"/>
      <c r="O467"/>
      <c r="P467"/>
    </row>
    <row r="468" spans="2:16" x14ac:dyDescent="0.2">
      <c r="B468"/>
      <c r="C468"/>
      <c r="D468"/>
      <c r="E468"/>
      <c r="F468"/>
      <c r="G468"/>
      <c r="H468"/>
      <c r="I468"/>
      <c r="J468"/>
      <c r="K468"/>
      <c r="L468"/>
      <c r="M468"/>
      <c r="N468"/>
      <c r="O468"/>
      <c r="P468"/>
    </row>
    <row r="469" spans="2:16" x14ac:dyDescent="0.2">
      <c r="B469"/>
      <c r="C469"/>
      <c r="D469"/>
      <c r="E469"/>
      <c r="F469"/>
      <c r="G469"/>
      <c r="H469"/>
      <c r="I469"/>
      <c r="J469"/>
      <c r="K469"/>
      <c r="L469"/>
      <c r="M469"/>
      <c r="N469"/>
      <c r="O469"/>
      <c r="P469"/>
    </row>
    <row r="470" spans="2:16" x14ac:dyDescent="0.2">
      <c r="B470"/>
      <c r="C470"/>
      <c r="D470"/>
      <c r="E470"/>
      <c r="F470"/>
      <c r="G470"/>
      <c r="H470"/>
      <c r="I470"/>
      <c r="J470"/>
      <c r="K470"/>
      <c r="L470"/>
      <c r="M470"/>
      <c r="N470"/>
      <c r="O470"/>
      <c r="P470"/>
    </row>
    <row r="471" spans="2:16" x14ac:dyDescent="0.2">
      <c r="B471"/>
      <c r="C471"/>
      <c r="D471"/>
      <c r="E471"/>
      <c r="F471"/>
      <c r="G471"/>
      <c r="H471"/>
      <c r="I471"/>
      <c r="J471"/>
      <c r="K471"/>
      <c r="L471"/>
      <c r="M471"/>
      <c r="N471"/>
      <c r="O471"/>
      <c r="P471"/>
    </row>
    <row r="472" spans="2:16" x14ac:dyDescent="0.2">
      <c r="B472"/>
      <c r="C472"/>
      <c r="D472"/>
      <c r="E472"/>
      <c r="F472"/>
      <c r="G472"/>
      <c r="H472"/>
      <c r="I472"/>
      <c r="J472"/>
      <c r="K472"/>
      <c r="L472"/>
      <c r="M472"/>
      <c r="N472"/>
      <c r="O472"/>
      <c r="P472"/>
    </row>
    <row r="473" spans="2:16" x14ac:dyDescent="0.2">
      <c r="B473"/>
      <c r="C473"/>
      <c r="D473"/>
      <c r="E473"/>
      <c r="F473"/>
      <c r="G473"/>
      <c r="H473"/>
      <c r="I473"/>
      <c r="J473"/>
      <c r="K473"/>
      <c r="L473"/>
      <c r="M473"/>
      <c r="N473"/>
      <c r="O473"/>
      <c r="P473"/>
    </row>
    <row r="474" spans="2:16" x14ac:dyDescent="0.2">
      <c r="B474"/>
      <c r="C474"/>
      <c r="D474"/>
      <c r="E474"/>
      <c r="F474"/>
      <c r="G474"/>
      <c r="H474"/>
      <c r="I474"/>
      <c r="J474"/>
      <c r="K474"/>
      <c r="L474"/>
      <c r="M474"/>
      <c r="N474"/>
      <c r="O474"/>
      <c r="P474"/>
    </row>
    <row r="475" spans="2:16" x14ac:dyDescent="0.2">
      <c r="B475"/>
      <c r="C475"/>
      <c r="D475"/>
      <c r="E475"/>
      <c r="F475"/>
      <c r="G475"/>
      <c r="H475"/>
      <c r="I475"/>
      <c r="J475"/>
      <c r="K475"/>
      <c r="L475"/>
      <c r="M475"/>
      <c r="N475"/>
      <c r="O475"/>
      <c r="P475"/>
    </row>
    <row r="476" spans="2:16" x14ac:dyDescent="0.2">
      <c r="B476"/>
      <c r="C476"/>
      <c r="D476"/>
      <c r="E476"/>
      <c r="F476"/>
      <c r="G476"/>
      <c r="H476"/>
      <c r="I476"/>
      <c r="J476"/>
      <c r="K476"/>
      <c r="L476"/>
      <c r="M476"/>
      <c r="N476"/>
      <c r="O476"/>
      <c r="P476"/>
    </row>
    <row r="477" spans="2:16" x14ac:dyDescent="0.2">
      <c r="B477"/>
      <c r="C477"/>
      <c r="D477"/>
      <c r="E477"/>
      <c r="F477"/>
      <c r="G477"/>
      <c r="H477"/>
      <c r="I477"/>
      <c r="J477"/>
      <c r="K477"/>
      <c r="L477"/>
      <c r="M477"/>
      <c r="N477"/>
      <c r="O477"/>
      <c r="P477"/>
    </row>
    <row r="478" spans="2:16" x14ac:dyDescent="0.2">
      <c r="B478"/>
      <c r="C478"/>
      <c r="D478"/>
      <c r="E478"/>
      <c r="F478"/>
      <c r="G478"/>
      <c r="H478"/>
      <c r="I478"/>
      <c r="J478"/>
      <c r="K478"/>
      <c r="L478"/>
      <c r="M478"/>
      <c r="N478"/>
      <c r="O478"/>
      <c r="P478"/>
    </row>
    <row r="479" spans="2:16" x14ac:dyDescent="0.2">
      <c r="B479"/>
      <c r="C479"/>
      <c r="D479"/>
      <c r="E479"/>
      <c r="F479"/>
      <c r="G479"/>
      <c r="H479"/>
      <c r="I479"/>
      <c r="J479"/>
      <c r="K479"/>
      <c r="L479"/>
      <c r="M479"/>
      <c r="N479"/>
      <c r="O479"/>
      <c r="P479"/>
    </row>
    <row r="480" spans="2:16" x14ac:dyDescent="0.2">
      <c r="B480"/>
      <c r="C480"/>
      <c r="D480"/>
      <c r="E480"/>
      <c r="F480"/>
      <c r="G480"/>
      <c r="H480"/>
      <c r="I480"/>
      <c r="J480"/>
      <c r="K480"/>
      <c r="L480"/>
      <c r="M480"/>
      <c r="N480"/>
      <c r="O480"/>
      <c r="P480"/>
    </row>
    <row r="481" spans="2:16" x14ac:dyDescent="0.2">
      <c r="B481"/>
      <c r="C481"/>
      <c r="D481"/>
      <c r="E481"/>
      <c r="F481"/>
      <c r="G481"/>
      <c r="H481"/>
      <c r="I481"/>
      <c r="J481"/>
      <c r="K481"/>
      <c r="L481"/>
      <c r="M481"/>
      <c r="N481"/>
      <c r="O481"/>
      <c r="P481"/>
    </row>
    <row r="482" spans="2:16" x14ac:dyDescent="0.2">
      <c r="B482"/>
      <c r="C482"/>
      <c r="D482"/>
      <c r="E482"/>
      <c r="F482"/>
      <c r="G482"/>
      <c r="H482"/>
      <c r="I482"/>
      <c r="J482"/>
      <c r="K482"/>
      <c r="L482"/>
      <c r="M482"/>
      <c r="N482"/>
      <c r="O482"/>
      <c r="P482"/>
    </row>
    <row r="483" spans="2:16" x14ac:dyDescent="0.2">
      <c r="B483"/>
      <c r="C483"/>
      <c r="D483"/>
      <c r="E483"/>
      <c r="F483"/>
      <c r="G483"/>
      <c r="H483"/>
      <c r="I483"/>
      <c r="J483"/>
      <c r="K483"/>
      <c r="L483"/>
      <c r="M483"/>
      <c r="N483"/>
      <c r="O483"/>
      <c r="P483"/>
    </row>
    <row r="484" spans="2:16" x14ac:dyDescent="0.2">
      <c r="B484"/>
      <c r="C484"/>
      <c r="D484"/>
      <c r="E484"/>
      <c r="F484"/>
      <c r="G484"/>
      <c r="H484"/>
      <c r="I484"/>
      <c r="J484"/>
      <c r="K484"/>
      <c r="L484"/>
      <c r="M484"/>
      <c r="N484"/>
      <c r="O484"/>
      <c r="P484"/>
    </row>
    <row r="485" spans="2:16" x14ac:dyDescent="0.2">
      <c r="B485"/>
      <c r="C485"/>
      <c r="D485"/>
      <c r="E485"/>
      <c r="F485"/>
      <c r="G485"/>
      <c r="H485"/>
      <c r="I485"/>
      <c r="J485"/>
      <c r="K485"/>
      <c r="L485"/>
      <c r="M485"/>
      <c r="N485"/>
      <c r="O485"/>
      <c r="P485"/>
    </row>
    <row r="486" spans="2:16" x14ac:dyDescent="0.2">
      <c r="B486"/>
      <c r="C486"/>
      <c r="D486"/>
      <c r="E486"/>
      <c r="F486"/>
      <c r="G486"/>
      <c r="H486"/>
      <c r="I486"/>
      <c r="J486"/>
      <c r="K486"/>
      <c r="L486"/>
      <c r="M486"/>
      <c r="N486"/>
      <c r="O486"/>
      <c r="P486"/>
    </row>
    <row r="487" spans="2:16" x14ac:dyDescent="0.2">
      <c r="B487"/>
      <c r="C487"/>
      <c r="D487"/>
      <c r="E487"/>
      <c r="F487"/>
      <c r="G487"/>
      <c r="H487"/>
      <c r="I487"/>
      <c r="J487"/>
      <c r="K487"/>
      <c r="L487"/>
      <c r="M487"/>
      <c r="N487"/>
      <c r="O487"/>
      <c r="P487"/>
    </row>
    <row r="488" spans="2:16" x14ac:dyDescent="0.2">
      <c r="B488"/>
      <c r="C488"/>
      <c r="D488"/>
      <c r="E488"/>
      <c r="F488"/>
      <c r="G488"/>
      <c r="H488"/>
      <c r="I488"/>
      <c r="J488"/>
      <c r="K488"/>
      <c r="L488"/>
      <c r="M488"/>
      <c r="N488"/>
      <c r="O488"/>
      <c r="P488"/>
    </row>
    <row r="489" spans="2:16" x14ac:dyDescent="0.2">
      <c r="B489"/>
      <c r="C489"/>
      <c r="D489"/>
      <c r="E489"/>
      <c r="F489"/>
      <c r="G489"/>
      <c r="H489"/>
      <c r="I489"/>
      <c r="J489"/>
      <c r="K489"/>
      <c r="L489"/>
      <c r="M489"/>
      <c r="N489"/>
      <c r="O489"/>
      <c r="P489"/>
    </row>
    <row r="490" spans="2:16" x14ac:dyDescent="0.2">
      <c r="B490"/>
      <c r="C490"/>
      <c r="D490"/>
      <c r="E490"/>
      <c r="F490"/>
      <c r="G490"/>
      <c r="H490"/>
      <c r="I490"/>
      <c r="J490"/>
      <c r="K490"/>
      <c r="L490"/>
      <c r="M490"/>
      <c r="N490"/>
      <c r="O490"/>
      <c r="P490"/>
    </row>
    <row r="491" spans="2:16" x14ac:dyDescent="0.2">
      <c r="B491"/>
      <c r="C491"/>
      <c r="D491"/>
      <c r="E491"/>
      <c r="F491"/>
      <c r="G491"/>
      <c r="H491"/>
      <c r="I491"/>
      <c r="J491"/>
      <c r="K491"/>
      <c r="L491"/>
      <c r="M491"/>
      <c r="N491"/>
      <c r="O491"/>
      <c r="P491"/>
    </row>
    <row r="492" spans="2:16" x14ac:dyDescent="0.2">
      <c r="B492"/>
      <c r="C492"/>
      <c r="D492"/>
      <c r="E492"/>
      <c r="F492"/>
      <c r="G492"/>
      <c r="H492"/>
      <c r="I492"/>
      <c r="J492"/>
      <c r="K492"/>
      <c r="L492"/>
      <c r="M492"/>
      <c r="N492"/>
      <c r="O492"/>
      <c r="P492"/>
    </row>
    <row r="493" spans="2:16" x14ac:dyDescent="0.2">
      <c r="B493"/>
      <c r="C493"/>
      <c r="D493"/>
      <c r="E493"/>
      <c r="F493"/>
      <c r="G493"/>
      <c r="H493"/>
      <c r="I493"/>
      <c r="J493"/>
      <c r="K493"/>
      <c r="L493"/>
      <c r="M493"/>
      <c r="N493"/>
      <c r="O493"/>
      <c r="P493"/>
    </row>
    <row r="494" spans="2:16" x14ac:dyDescent="0.2">
      <c r="B494"/>
      <c r="C494"/>
      <c r="D494"/>
      <c r="E494"/>
      <c r="F494"/>
      <c r="G494"/>
      <c r="H494"/>
      <c r="I494"/>
      <c r="J494"/>
      <c r="K494"/>
      <c r="L494"/>
      <c r="M494"/>
      <c r="N494"/>
      <c r="O494"/>
      <c r="P494"/>
    </row>
    <row r="495" spans="2:16" x14ac:dyDescent="0.2">
      <c r="B495"/>
      <c r="C495"/>
      <c r="D495"/>
      <c r="E495"/>
      <c r="F495"/>
      <c r="G495"/>
      <c r="H495"/>
      <c r="I495"/>
      <c r="J495"/>
      <c r="K495"/>
      <c r="L495"/>
      <c r="M495"/>
      <c r="N495"/>
      <c r="O495"/>
      <c r="P495"/>
    </row>
    <row r="496" spans="2:16" x14ac:dyDescent="0.2">
      <c r="B496"/>
      <c r="C496"/>
      <c r="D496"/>
      <c r="E496"/>
      <c r="F496"/>
      <c r="G496"/>
      <c r="H496"/>
      <c r="I496"/>
      <c r="J496"/>
      <c r="K496"/>
      <c r="L496"/>
      <c r="M496"/>
      <c r="N496"/>
      <c r="O496"/>
      <c r="P496"/>
    </row>
    <row r="497" spans="2:16" x14ac:dyDescent="0.2">
      <c r="B497"/>
      <c r="C497"/>
      <c r="D497"/>
      <c r="E497"/>
      <c r="F497"/>
      <c r="G497"/>
      <c r="H497"/>
      <c r="I497"/>
      <c r="J497"/>
      <c r="K497"/>
      <c r="L497"/>
      <c r="M497"/>
      <c r="N497"/>
      <c r="O497"/>
      <c r="P497"/>
    </row>
    <row r="498" spans="2:16" x14ac:dyDescent="0.2">
      <c r="B498"/>
      <c r="C498"/>
      <c r="D498"/>
      <c r="E498"/>
      <c r="F498"/>
      <c r="G498"/>
      <c r="H498"/>
      <c r="I498"/>
      <c r="J498"/>
      <c r="K498"/>
      <c r="L498"/>
      <c r="M498"/>
      <c r="N498"/>
      <c r="O498"/>
      <c r="P498"/>
    </row>
    <row r="499" spans="2:16" x14ac:dyDescent="0.2">
      <c r="B499"/>
      <c r="C499"/>
      <c r="D499"/>
      <c r="E499"/>
      <c r="F499"/>
      <c r="G499"/>
      <c r="H499"/>
      <c r="I499"/>
      <c r="J499"/>
      <c r="K499"/>
      <c r="L499"/>
      <c r="M499"/>
      <c r="N499"/>
      <c r="O499"/>
      <c r="P499"/>
    </row>
    <row r="500" spans="2:16" x14ac:dyDescent="0.2">
      <c r="B500"/>
      <c r="C500"/>
      <c r="D500"/>
      <c r="E500"/>
      <c r="F500"/>
      <c r="G500"/>
      <c r="H500"/>
      <c r="I500"/>
      <c r="J500"/>
      <c r="K500"/>
      <c r="L500"/>
      <c r="M500"/>
      <c r="N500"/>
      <c r="O500"/>
      <c r="P500"/>
    </row>
    <row r="501" spans="2:16" x14ac:dyDescent="0.2">
      <c r="B501"/>
      <c r="C501"/>
      <c r="D501"/>
      <c r="E501"/>
      <c r="F501"/>
      <c r="G501"/>
      <c r="H501"/>
      <c r="I501"/>
      <c r="J501"/>
      <c r="K501"/>
      <c r="L501"/>
      <c r="M501"/>
      <c r="N501"/>
      <c r="O501"/>
      <c r="P501"/>
    </row>
    <row r="502" spans="2:16" x14ac:dyDescent="0.2">
      <c r="B502"/>
      <c r="C502"/>
      <c r="D502"/>
      <c r="E502"/>
      <c r="F502"/>
      <c r="G502"/>
      <c r="H502"/>
      <c r="I502"/>
      <c r="J502"/>
      <c r="K502"/>
      <c r="L502"/>
      <c r="M502"/>
      <c r="N502"/>
      <c r="O502"/>
      <c r="P502"/>
    </row>
    <row r="503" spans="2:16" x14ac:dyDescent="0.2">
      <c r="B503"/>
      <c r="C503"/>
      <c r="D503"/>
      <c r="E503"/>
      <c r="F503"/>
      <c r="G503"/>
      <c r="H503"/>
      <c r="I503"/>
      <c r="J503"/>
      <c r="K503"/>
      <c r="L503"/>
      <c r="M503"/>
      <c r="N503"/>
      <c r="O503"/>
      <c r="P503"/>
    </row>
    <row r="504" spans="2:16" x14ac:dyDescent="0.2">
      <c r="B504"/>
      <c r="C504"/>
      <c r="D504"/>
      <c r="E504"/>
      <c r="F504"/>
      <c r="G504"/>
      <c r="H504"/>
      <c r="I504"/>
      <c r="J504"/>
      <c r="K504"/>
      <c r="L504"/>
      <c r="M504"/>
      <c r="N504"/>
      <c r="O504"/>
      <c r="P504"/>
    </row>
    <row r="505" spans="2:16" x14ac:dyDescent="0.2">
      <c r="B505"/>
      <c r="C505"/>
      <c r="D505"/>
      <c r="E505"/>
      <c r="F505"/>
      <c r="G505"/>
      <c r="H505"/>
      <c r="I505"/>
      <c r="J505"/>
      <c r="K505"/>
      <c r="L505"/>
      <c r="M505"/>
      <c r="N505"/>
      <c r="O505"/>
      <c r="P505"/>
    </row>
    <row r="506" spans="2:16" x14ac:dyDescent="0.2">
      <c r="B506"/>
      <c r="C506"/>
      <c r="D506"/>
      <c r="E506"/>
      <c r="F506"/>
      <c r="G506"/>
      <c r="H506"/>
      <c r="I506"/>
      <c r="J506"/>
      <c r="K506"/>
      <c r="L506"/>
      <c r="M506"/>
      <c r="N506"/>
      <c r="O506"/>
      <c r="P506"/>
    </row>
    <row r="507" spans="2:16" x14ac:dyDescent="0.2">
      <c r="B507"/>
      <c r="C507"/>
      <c r="D507"/>
      <c r="E507"/>
      <c r="F507"/>
      <c r="G507"/>
      <c r="H507"/>
      <c r="I507"/>
      <c r="J507"/>
      <c r="K507"/>
      <c r="L507"/>
      <c r="M507"/>
      <c r="N507"/>
      <c r="O507"/>
      <c r="P507"/>
    </row>
    <row r="508" spans="2:16" x14ac:dyDescent="0.2">
      <c r="B508"/>
      <c r="C508"/>
      <c r="D508"/>
      <c r="E508"/>
      <c r="F508"/>
      <c r="G508"/>
      <c r="H508"/>
      <c r="I508"/>
      <c r="J508"/>
      <c r="K508"/>
      <c r="L508"/>
      <c r="M508"/>
      <c r="N508"/>
      <c r="O508"/>
      <c r="P508"/>
    </row>
    <row r="509" spans="2:16" x14ac:dyDescent="0.2">
      <c r="B509"/>
      <c r="C509"/>
      <c r="D509"/>
      <c r="E509"/>
      <c r="F509"/>
      <c r="G509"/>
      <c r="H509"/>
      <c r="I509"/>
      <c r="J509"/>
      <c r="K509"/>
      <c r="L509"/>
      <c r="M509"/>
      <c r="N509"/>
      <c r="O509"/>
      <c r="P509"/>
    </row>
    <row r="510" spans="2:16" x14ac:dyDescent="0.2">
      <c r="B510"/>
      <c r="C510"/>
      <c r="D510"/>
      <c r="E510"/>
      <c r="F510"/>
      <c r="G510"/>
      <c r="H510"/>
      <c r="I510"/>
      <c r="J510"/>
      <c r="K510"/>
      <c r="L510"/>
      <c r="M510"/>
      <c r="N510"/>
      <c r="O510"/>
      <c r="P510"/>
    </row>
    <row r="511" spans="2:16" x14ac:dyDescent="0.2">
      <c r="B511"/>
      <c r="C511"/>
      <c r="D511"/>
      <c r="E511"/>
      <c r="F511"/>
      <c r="G511"/>
      <c r="H511"/>
      <c r="I511"/>
      <c r="J511"/>
      <c r="K511"/>
      <c r="L511"/>
      <c r="M511"/>
      <c r="N511"/>
      <c r="O511"/>
      <c r="P511"/>
    </row>
    <row r="512" spans="2:16" x14ac:dyDescent="0.2">
      <c r="B512"/>
      <c r="C512"/>
      <c r="D512"/>
      <c r="E512"/>
      <c r="F512"/>
      <c r="G512"/>
      <c r="H512"/>
      <c r="I512"/>
      <c r="J512"/>
      <c r="K512"/>
      <c r="L512"/>
      <c r="M512"/>
      <c r="N512"/>
      <c r="O512"/>
      <c r="P512"/>
    </row>
    <row r="513" spans="2:16" x14ac:dyDescent="0.2">
      <c r="B513"/>
      <c r="C513"/>
      <c r="D513"/>
      <c r="E513"/>
      <c r="F513"/>
      <c r="G513"/>
      <c r="H513"/>
      <c r="I513"/>
      <c r="J513"/>
      <c r="K513"/>
      <c r="L513"/>
      <c r="M513"/>
      <c r="N513"/>
      <c r="O513"/>
      <c r="P513"/>
    </row>
    <row r="514" spans="2:16" x14ac:dyDescent="0.2">
      <c r="B514"/>
      <c r="C514"/>
      <c r="D514"/>
      <c r="E514"/>
      <c r="F514"/>
      <c r="G514"/>
      <c r="H514"/>
      <c r="I514"/>
      <c r="J514"/>
      <c r="K514"/>
      <c r="L514"/>
      <c r="M514"/>
      <c r="N514"/>
      <c r="O514"/>
      <c r="P514"/>
    </row>
    <row r="515" spans="2:16" x14ac:dyDescent="0.2">
      <c r="B515"/>
      <c r="C515"/>
      <c r="D515"/>
      <c r="E515"/>
      <c r="F515"/>
      <c r="G515"/>
      <c r="H515"/>
      <c r="I515"/>
      <c r="J515"/>
      <c r="K515"/>
      <c r="L515"/>
      <c r="M515"/>
      <c r="N515"/>
      <c r="O515"/>
      <c r="P515"/>
    </row>
    <row r="516" spans="2:16" x14ac:dyDescent="0.2">
      <c r="B516"/>
      <c r="C516"/>
      <c r="D516"/>
      <c r="E516"/>
      <c r="F516"/>
      <c r="G516"/>
      <c r="H516"/>
      <c r="I516"/>
      <c r="J516"/>
      <c r="K516"/>
      <c r="L516"/>
      <c r="M516"/>
      <c r="N516"/>
      <c r="O516"/>
      <c r="P516"/>
    </row>
    <row r="517" spans="2:16" x14ac:dyDescent="0.2">
      <c r="B517"/>
      <c r="C517"/>
      <c r="D517"/>
      <c r="E517"/>
      <c r="F517"/>
      <c r="G517"/>
      <c r="H517"/>
      <c r="I517"/>
      <c r="J517"/>
      <c r="K517"/>
      <c r="L517"/>
      <c r="M517"/>
      <c r="N517"/>
      <c r="O517"/>
      <c r="P517"/>
    </row>
    <row r="518" spans="2:16" x14ac:dyDescent="0.2">
      <c r="B518"/>
      <c r="C518"/>
      <c r="D518"/>
      <c r="E518"/>
      <c r="F518"/>
      <c r="G518"/>
      <c r="H518"/>
      <c r="I518"/>
      <c r="J518"/>
      <c r="K518"/>
      <c r="L518"/>
      <c r="M518"/>
      <c r="N518"/>
      <c r="O518"/>
      <c r="P518"/>
    </row>
    <row r="519" spans="2:16" x14ac:dyDescent="0.2">
      <c r="B519"/>
      <c r="C519"/>
      <c r="D519"/>
      <c r="E519"/>
      <c r="F519"/>
      <c r="G519"/>
      <c r="H519"/>
      <c r="I519"/>
      <c r="J519"/>
      <c r="K519"/>
      <c r="L519"/>
      <c r="M519"/>
      <c r="N519"/>
      <c r="O519"/>
      <c r="P519"/>
    </row>
    <row r="520" spans="2:16" x14ac:dyDescent="0.2">
      <c r="B520"/>
      <c r="C520"/>
      <c r="D520"/>
      <c r="E520"/>
      <c r="F520"/>
      <c r="G520"/>
      <c r="H520"/>
      <c r="I520"/>
      <c r="J520"/>
      <c r="K520"/>
      <c r="L520"/>
      <c r="M520"/>
      <c r="N520"/>
      <c r="O520"/>
      <c r="P520"/>
    </row>
    <row r="521" spans="2:16" x14ac:dyDescent="0.2">
      <c r="B521"/>
      <c r="C521"/>
      <c r="D521"/>
      <c r="E521"/>
      <c r="F521"/>
      <c r="G521"/>
      <c r="H521"/>
      <c r="I521"/>
      <c r="J521"/>
      <c r="K521"/>
      <c r="L521"/>
      <c r="M521"/>
      <c r="N521"/>
      <c r="O521"/>
      <c r="P521"/>
    </row>
    <row r="522" spans="2:16" x14ac:dyDescent="0.2">
      <c r="B522"/>
      <c r="C522"/>
      <c r="D522"/>
      <c r="E522"/>
      <c r="F522"/>
      <c r="G522"/>
      <c r="H522"/>
      <c r="I522"/>
      <c r="J522"/>
      <c r="K522"/>
      <c r="L522"/>
      <c r="M522"/>
      <c r="N522"/>
      <c r="O522"/>
      <c r="P522"/>
    </row>
    <row r="523" spans="2:16" x14ac:dyDescent="0.2">
      <c r="B523"/>
      <c r="C523"/>
      <c r="D523"/>
      <c r="E523"/>
      <c r="F523"/>
      <c r="G523"/>
      <c r="H523"/>
      <c r="I523"/>
      <c r="J523"/>
      <c r="K523"/>
      <c r="L523"/>
      <c r="M523"/>
      <c r="N523"/>
      <c r="O523"/>
      <c r="P523"/>
    </row>
    <row r="524" spans="2:16" x14ac:dyDescent="0.2">
      <c r="B524"/>
      <c r="C524"/>
      <c r="D524"/>
      <c r="E524"/>
      <c r="F524"/>
      <c r="G524"/>
      <c r="H524"/>
      <c r="I524"/>
      <c r="J524"/>
      <c r="K524"/>
      <c r="L524"/>
      <c r="M524"/>
      <c r="N524"/>
      <c r="O524"/>
      <c r="P524"/>
    </row>
    <row r="525" spans="2:16" x14ac:dyDescent="0.2">
      <c r="B525"/>
      <c r="C525"/>
      <c r="D525"/>
      <c r="E525"/>
      <c r="F525"/>
      <c r="G525"/>
      <c r="H525"/>
      <c r="I525"/>
      <c r="J525"/>
      <c r="K525"/>
      <c r="L525"/>
      <c r="M525"/>
      <c r="N525"/>
      <c r="O525"/>
      <c r="P525"/>
    </row>
    <row r="526" spans="2:16" x14ac:dyDescent="0.2">
      <c r="B526"/>
      <c r="C526"/>
      <c r="D526"/>
      <c r="E526"/>
      <c r="F526"/>
      <c r="G526"/>
      <c r="H526"/>
      <c r="I526"/>
      <c r="J526"/>
      <c r="K526"/>
      <c r="L526"/>
      <c r="M526"/>
      <c r="N526"/>
      <c r="O526"/>
      <c r="P526"/>
    </row>
    <row r="527" spans="2:16" x14ac:dyDescent="0.2">
      <c r="B527"/>
      <c r="C527"/>
      <c r="D527"/>
      <c r="E527"/>
      <c r="F527"/>
      <c r="G527"/>
      <c r="H527"/>
      <c r="I527"/>
      <c r="J527"/>
      <c r="K527"/>
      <c r="L527"/>
      <c r="M527"/>
      <c r="N527"/>
      <c r="O527"/>
      <c r="P527"/>
    </row>
    <row r="528" spans="2:16" x14ac:dyDescent="0.2">
      <c r="B528"/>
      <c r="C528"/>
      <c r="D528"/>
      <c r="E528"/>
      <c r="F528"/>
      <c r="G528"/>
      <c r="H528"/>
      <c r="I528"/>
      <c r="J528"/>
      <c r="K528"/>
      <c r="L528"/>
      <c r="M528"/>
      <c r="N528"/>
      <c r="O528"/>
      <c r="P528"/>
    </row>
    <row r="529" spans="2:16" x14ac:dyDescent="0.2">
      <c r="B529"/>
      <c r="C529"/>
      <c r="D529"/>
      <c r="E529"/>
      <c r="F529"/>
      <c r="G529"/>
      <c r="H529"/>
      <c r="I529"/>
      <c r="J529"/>
      <c r="K529"/>
      <c r="L529"/>
      <c r="M529"/>
      <c r="N529"/>
      <c r="O529"/>
      <c r="P529"/>
    </row>
    <row r="530" spans="2:16" x14ac:dyDescent="0.2">
      <c r="B530"/>
      <c r="C530"/>
      <c r="D530"/>
      <c r="E530"/>
      <c r="F530"/>
      <c r="G530"/>
      <c r="H530"/>
      <c r="I530"/>
      <c r="J530"/>
      <c r="K530"/>
      <c r="L530"/>
      <c r="M530"/>
      <c r="N530"/>
      <c r="O530"/>
      <c r="P530"/>
    </row>
    <row r="531" spans="2:16" x14ac:dyDescent="0.2">
      <c r="B531"/>
      <c r="C531"/>
      <c r="D531"/>
      <c r="E531"/>
      <c r="F531"/>
      <c r="G531"/>
      <c r="H531"/>
      <c r="I531"/>
      <c r="J531"/>
      <c r="K531"/>
      <c r="L531"/>
      <c r="M531"/>
      <c r="N531"/>
      <c r="O531"/>
      <c r="P531"/>
    </row>
    <row r="532" spans="2:16" x14ac:dyDescent="0.2">
      <c r="B532"/>
      <c r="C532"/>
      <c r="D532"/>
      <c r="E532"/>
      <c r="F532"/>
      <c r="G532"/>
      <c r="H532"/>
      <c r="I532"/>
      <c r="J532"/>
      <c r="K532"/>
      <c r="L532"/>
      <c r="M532"/>
      <c r="N532"/>
      <c r="O532"/>
      <c r="P532"/>
    </row>
    <row r="533" spans="2:16" x14ac:dyDescent="0.2">
      <c r="B533"/>
      <c r="C533"/>
      <c r="D533"/>
      <c r="E533"/>
      <c r="F533"/>
      <c r="G533"/>
      <c r="H533"/>
      <c r="I533"/>
      <c r="J533"/>
      <c r="K533"/>
      <c r="L533"/>
      <c r="M533"/>
      <c r="N533"/>
      <c r="O533"/>
      <c r="P533"/>
    </row>
    <row r="534" spans="2:16" x14ac:dyDescent="0.2">
      <c r="B534"/>
      <c r="C534"/>
      <c r="D534"/>
      <c r="E534"/>
      <c r="F534"/>
      <c r="G534"/>
      <c r="H534"/>
      <c r="I534"/>
      <c r="J534"/>
      <c r="K534"/>
      <c r="L534"/>
      <c r="M534"/>
      <c r="N534"/>
      <c r="O534"/>
      <c r="P534"/>
    </row>
    <row r="535" spans="2:16" x14ac:dyDescent="0.2">
      <c r="B535"/>
      <c r="C535"/>
      <c r="D535"/>
      <c r="E535"/>
      <c r="F535"/>
      <c r="G535"/>
      <c r="H535"/>
      <c r="I535"/>
      <c r="J535"/>
      <c r="K535"/>
      <c r="L535"/>
      <c r="M535"/>
      <c r="N535"/>
      <c r="O535"/>
      <c r="P535"/>
    </row>
    <row r="536" spans="2:16" x14ac:dyDescent="0.2">
      <c r="B536"/>
      <c r="C536"/>
      <c r="D536"/>
      <c r="E536"/>
      <c r="F536"/>
      <c r="G536"/>
      <c r="H536"/>
      <c r="I536"/>
      <c r="J536"/>
      <c r="K536"/>
      <c r="L536"/>
      <c r="M536"/>
      <c r="N536"/>
      <c r="O536"/>
      <c r="P536"/>
    </row>
    <row r="537" spans="2:16" x14ac:dyDescent="0.2">
      <c r="B537"/>
      <c r="C537"/>
      <c r="D537"/>
      <c r="E537"/>
      <c r="F537"/>
      <c r="G537"/>
      <c r="H537"/>
      <c r="I537"/>
      <c r="J537"/>
      <c r="K537"/>
      <c r="L537"/>
      <c r="M537"/>
      <c r="N537"/>
      <c r="O537"/>
      <c r="P537"/>
    </row>
    <row r="538" spans="2:16" x14ac:dyDescent="0.2">
      <c r="B538"/>
      <c r="C538"/>
      <c r="D538"/>
      <c r="E538"/>
      <c r="F538"/>
      <c r="G538"/>
      <c r="H538"/>
      <c r="I538"/>
      <c r="J538"/>
      <c r="K538"/>
      <c r="L538"/>
      <c r="M538"/>
      <c r="N538"/>
      <c r="O538"/>
      <c r="P538"/>
    </row>
    <row r="539" spans="2:16" x14ac:dyDescent="0.2">
      <c r="B539"/>
      <c r="C539"/>
      <c r="D539"/>
      <c r="E539"/>
      <c r="F539"/>
      <c r="G539"/>
      <c r="H539"/>
      <c r="I539"/>
      <c r="J539"/>
      <c r="K539"/>
      <c r="L539"/>
      <c r="M539"/>
      <c r="N539"/>
      <c r="O539"/>
      <c r="P539"/>
    </row>
    <row r="540" spans="2:16" x14ac:dyDescent="0.2">
      <c r="B540"/>
      <c r="C540"/>
      <c r="D540"/>
      <c r="E540"/>
      <c r="F540"/>
      <c r="G540"/>
      <c r="H540"/>
      <c r="I540"/>
      <c r="J540"/>
      <c r="K540"/>
      <c r="L540"/>
      <c r="M540"/>
      <c r="N540"/>
      <c r="O540"/>
      <c r="P540"/>
    </row>
    <row r="541" spans="2:16" x14ac:dyDescent="0.2">
      <c r="B541"/>
      <c r="C541"/>
      <c r="D541"/>
      <c r="E541"/>
      <c r="F541"/>
      <c r="G541"/>
      <c r="H541"/>
      <c r="I541"/>
      <c r="J541"/>
      <c r="K541"/>
      <c r="L541"/>
      <c r="M541"/>
      <c r="N541"/>
      <c r="O541"/>
      <c r="P541"/>
    </row>
    <row r="542" spans="2:16" x14ac:dyDescent="0.2">
      <c r="B542"/>
      <c r="C542"/>
      <c r="D542"/>
      <c r="E542"/>
      <c r="F542"/>
      <c r="G542"/>
      <c r="H542"/>
      <c r="I542"/>
      <c r="J542"/>
      <c r="K542"/>
      <c r="L542"/>
      <c r="M542"/>
      <c r="N542"/>
      <c r="O542"/>
      <c r="P542"/>
    </row>
    <row r="543" spans="2:16" x14ac:dyDescent="0.2">
      <c r="B543"/>
      <c r="C543"/>
      <c r="D543"/>
      <c r="E543"/>
      <c r="F543"/>
      <c r="G543"/>
      <c r="H543"/>
      <c r="I543"/>
      <c r="J543"/>
      <c r="K543"/>
      <c r="L543"/>
      <c r="M543"/>
      <c r="N543"/>
      <c r="O543"/>
      <c r="P543"/>
    </row>
    <row r="544" spans="2:16" x14ac:dyDescent="0.2">
      <c r="B544"/>
      <c r="C544"/>
      <c r="D544"/>
      <c r="E544"/>
      <c r="F544"/>
      <c r="G544"/>
      <c r="H544"/>
      <c r="I544"/>
      <c r="J544"/>
      <c r="K544"/>
      <c r="L544"/>
      <c r="M544"/>
      <c r="N544"/>
      <c r="O544"/>
      <c r="P544"/>
    </row>
    <row r="545" spans="2:16" x14ac:dyDescent="0.2">
      <c r="B545"/>
      <c r="C545"/>
      <c r="D545"/>
      <c r="E545"/>
      <c r="F545"/>
      <c r="G545"/>
      <c r="H545"/>
      <c r="I545"/>
      <c r="J545"/>
      <c r="K545"/>
      <c r="L545"/>
      <c r="M545"/>
      <c r="N545"/>
      <c r="O545"/>
      <c r="P545"/>
    </row>
    <row r="546" spans="2:16" x14ac:dyDescent="0.2">
      <c r="B546"/>
      <c r="C546"/>
      <c r="D546"/>
      <c r="E546"/>
      <c r="F546"/>
      <c r="G546"/>
      <c r="H546"/>
      <c r="I546"/>
      <c r="J546"/>
      <c r="K546"/>
      <c r="L546"/>
      <c r="M546"/>
      <c r="N546"/>
      <c r="O546"/>
      <c r="P546"/>
    </row>
    <row r="547" spans="2:16" x14ac:dyDescent="0.2">
      <c r="B547"/>
      <c r="C547"/>
      <c r="D547"/>
      <c r="E547"/>
      <c r="F547"/>
      <c r="G547"/>
      <c r="H547"/>
      <c r="I547"/>
      <c r="J547"/>
      <c r="K547"/>
      <c r="L547"/>
      <c r="M547"/>
      <c r="N547"/>
      <c r="O547"/>
      <c r="P547"/>
    </row>
    <row r="548" spans="2:16" x14ac:dyDescent="0.2">
      <c r="B548"/>
      <c r="C548"/>
      <c r="D548"/>
      <c r="E548"/>
      <c r="F548"/>
      <c r="G548"/>
      <c r="H548"/>
      <c r="I548"/>
      <c r="J548"/>
      <c r="K548"/>
      <c r="L548"/>
      <c r="M548"/>
      <c r="N548"/>
      <c r="O548"/>
      <c r="P548"/>
    </row>
    <row r="549" spans="2:16" x14ac:dyDescent="0.2">
      <c r="B549"/>
      <c r="C549"/>
      <c r="D549"/>
      <c r="E549"/>
      <c r="F549"/>
      <c r="G549"/>
      <c r="H549"/>
      <c r="I549"/>
      <c r="J549"/>
      <c r="K549"/>
      <c r="L549"/>
      <c r="M549"/>
      <c r="N549"/>
      <c r="O549"/>
      <c r="P549"/>
    </row>
    <row r="550" spans="2:16" x14ac:dyDescent="0.2">
      <c r="B550"/>
      <c r="C550"/>
      <c r="D550"/>
      <c r="E550"/>
      <c r="F550"/>
      <c r="G550"/>
      <c r="H550"/>
      <c r="I550"/>
      <c r="J550"/>
      <c r="K550"/>
      <c r="L550"/>
      <c r="M550"/>
      <c r="N550"/>
      <c r="O550"/>
      <c r="P550"/>
    </row>
    <row r="551" spans="2:16" x14ac:dyDescent="0.2">
      <c r="B551"/>
      <c r="C551"/>
      <c r="D551"/>
      <c r="E551"/>
      <c r="F551"/>
      <c r="G551"/>
      <c r="H551"/>
      <c r="I551"/>
      <c r="J551"/>
      <c r="K551"/>
      <c r="L551"/>
      <c r="M551"/>
      <c r="N551"/>
      <c r="O551"/>
      <c r="P551"/>
    </row>
    <row r="552" spans="2:16" x14ac:dyDescent="0.2">
      <c r="B552"/>
      <c r="C552"/>
      <c r="D552"/>
      <c r="E552"/>
      <c r="F552"/>
      <c r="G552"/>
      <c r="H552"/>
      <c r="I552"/>
      <c r="J552"/>
      <c r="K552"/>
      <c r="L552"/>
      <c r="M552"/>
      <c r="N552"/>
      <c r="O552"/>
      <c r="P552"/>
    </row>
    <row r="553" spans="2:16" x14ac:dyDescent="0.2">
      <c r="B553"/>
      <c r="C553"/>
      <c r="D553"/>
      <c r="E553"/>
      <c r="F553"/>
      <c r="G553"/>
      <c r="H553"/>
      <c r="I553"/>
      <c r="J553"/>
      <c r="K553"/>
      <c r="L553"/>
      <c r="M553"/>
      <c r="N553"/>
      <c r="O553"/>
      <c r="P553"/>
    </row>
    <row r="554" spans="2:16" x14ac:dyDescent="0.2">
      <c r="B554"/>
      <c r="C554"/>
      <c r="D554"/>
      <c r="E554"/>
      <c r="F554"/>
      <c r="G554"/>
      <c r="H554"/>
      <c r="I554"/>
      <c r="J554"/>
      <c r="K554"/>
      <c r="L554"/>
      <c r="M554"/>
      <c r="N554"/>
      <c r="O554"/>
      <c r="P554"/>
    </row>
    <row r="555" spans="2:16" x14ac:dyDescent="0.2">
      <c r="B555"/>
      <c r="C555"/>
      <c r="D555"/>
      <c r="E555"/>
      <c r="F555"/>
      <c r="G555"/>
      <c r="H555"/>
      <c r="I555"/>
      <c r="J555"/>
      <c r="K555"/>
      <c r="L555"/>
      <c r="M555"/>
      <c r="N555"/>
      <c r="O555"/>
      <c r="P555"/>
    </row>
    <row r="556" spans="2:16" x14ac:dyDescent="0.2">
      <c r="B556"/>
      <c r="C556"/>
      <c r="D556"/>
      <c r="E556"/>
      <c r="F556"/>
      <c r="G556"/>
      <c r="H556"/>
      <c r="I556"/>
      <c r="J556"/>
      <c r="K556"/>
      <c r="L556"/>
      <c r="M556"/>
      <c r="N556"/>
      <c r="O556"/>
      <c r="P556"/>
    </row>
    <row r="557" spans="2:16" x14ac:dyDescent="0.2">
      <c r="B557"/>
      <c r="C557"/>
      <c r="D557"/>
      <c r="E557"/>
      <c r="F557"/>
      <c r="G557"/>
      <c r="H557"/>
      <c r="I557"/>
      <c r="J557"/>
      <c r="K557"/>
      <c r="L557"/>
      <c r="M557"/>
      <c r="N557"/>
      <c r="O557"/>
      <c r="P557"/>
    </row>
    <row r="558" spans="2:16" x14ac:dyDescent="0.2">
      <c r="B558"/>
      <c r="C558"/>
      <c r="D558"/>
      <c r="E558"/>
      <c r="F558"/>
      <c r="G558"/>
      <c r="H558"/>
      <c r="I558"/>
      <c r="J558"/>
      <c r="K558"/>
      <c r="L558"/>
      <c r="M558"/>
      <c r="N558"/>
      <c r="O558"/>
      <c r="P558"/>
    </row>
    <row r="559" spans="2:16" x14ac:dyDescent="0.2">
      <c r="B559"/>
      <c r="C559"/>
      <c r="D559"/>
      <c r="E559"/>
      <c r="F559"/>
      <c r="G559"/>
      <c r="H559"/>
      <c r="I559"/>
      <c r="J559"/>
      <c r="K559"/>
      <c r="L559"/>
      <c r="M559"/>
      <c r="N559"/>
      <c r="O559"/>
      <c r="P559"/>
    </row>
    <row r="560" spans="2:16" x14ac:dyDescent="0.2">
      <c r="B560"/>
      <c r="C560"/>
      <c r="D560"/>
      <c r="E560"/>
      <c r="F560"/>
      <c r="G560"/>
      <c r="H560"/>
      <c r="I560"/>
      <c r="J560"/>
      <c r="K560"/>
      <c r="L560"/>
      <c r="M560"/>
      <c r="N560"/>
      <c r="O560"/>
      <c r="P560"/>
    </row>
    <row r="561" spans="2:16" x14ac:dyDescent="0.2">
      <c r="B561"/>
      <c r="C561"/>
      <c r="D561"/>
      <c r="E561"/>
      <c r="F561"/>
      <c r="G561"/>
      <c r="H561"/>
      <c r="I561"/>
      <c r="J561"/>
      <c r="K561"/>
      <c r="L561"/>
      <c r="M561"/>
      <c r="N561"/>
      <c r="O561"/>
      <c r="P561"/>
    </row>
    <row r="562" spans="2:16" x14ac:dyDescent="0.2">
      <c r="B562"/>
      <c r="C562"/>
      <c r="D562"/>
      <c r="E562"/>
      <c r="F562"/>
      <c r="G562"/>
      <c r="H562"/>
      <c r="I562"/>
      <c r="J562"/>
      <c r="K562"/>
      <c r="L562"/>
      <c r="M562"/>
      <c r="N562"/>
      <c r="O562"/>
      <c r="P562"/>
    </row>
    <row r="563" spans="2:16" x14ac:dyDescent="0.2">
      <c r="B563"/>
      <c r="C563"/>
      <c r="D563"/>
      <c r="E563"/>
      <c r="F563"/>
      <c r="G563"/>
      <c r="H563"/>
      <c r="I563"/>
      <c r="J563"/>
      <c r="K563"/>
      <c r="L563"/>
      <c r="M563"/>
      <c r="N563"/>
      <c r="O563"/>
      <c r="P563"/>
    </row>
    <row r="564" spans="2:16" x14ac:dyDescent="0.2">
      <c r="B564"/>
      <c r="C564"/>
      <c r="D564"/>
      <c r="E564"/>
      <c r="F564"/>
      <c r="G564"/>
      <c r="H564"/>
      <c r="I564"/>
      <c r="J564"/>
      <c r="K564"/>
      <c r="L564"/>
      <c r="M564"/>
      <c r="N564"/>
      <c r="O564"/>
      <c r="P564"/>
    </row>
    <row r="565" spans="2:16" x14ac:dyDescent="0.2">
      <c r="B565"/>
      <c r="C565"/>
      <c r="D565"/>
      <c r="E565"/>
      <c r="F565"/>
      <c r="G565"/>
      <c r="H565"/>
      <c r="I565"/>
      <c r="J565"/>
      <c r="K565"/>
      <c r="L565"/>
      <c r="M565"/>
      <c r="N565"/>
      <c r="O565"/>
      <c r="P565"/>
    </row>
    <row r="566" spans="2:16" x14ac:dyDescent="0.2">
      <c r="B566"/>
      <c r="C566"/>
      <c r="D566"/>
      <c r="E566"/>
      <c r="F566"/>
      <c r="G566"/>
      <c r="H566"/>
      <c r="I566"/>
      <c r="J566"/>
      <c r="K566"/>
      <c r="L566"/>
      <c r="M566"/>
      <c r="N566"/>
      <c r="O566"/>
      <c r="P566"/>
    </row>
    <row r="567" spans="2:16" x14ac:dyDescent="0.2">
      <c r="B567"/>
      <c r="C567"/>
      <c r="D567"/>
      <c r="E567"/>
      <c r="F567"/>
      <c r="G567"/>
      <c r="H567"/>
      <c r="I567"/>
      <c r="J567"/>
      <c r="K567"/>
      <c r="L567"/>
      <c r="M567"/>
      <c r="N567"/>
      <c r="O567"/>
      <c r="P567"/>
    </row>
    <row r="568" spans="2:16" x14ac:dyDescent="0.2">
      <c r="B568"/>
      <c r="C568"/>
      <c r="D568"/>
      <c r="E568"/>
      <c r="F568"/>
      <c r="G568"/>
      <c r="H568"/>
      <c r="I568"/>
      <c r="J568"/>
      <c r="K568"/>
      <c r="L568"/>
      <c r="M568"/>
      <c r="N568"/>
      <c r="O568"/>
      <c r="P568"/>
    </row>
    <row r="569" spans="2:16" x14ac:dyDescent="0.2">
      <c r="B569"/>
      <c r="C569"/>
      <c r="D569"/>
      <c r="E569"/>
      <c r="F569"/>
      <c r="G569"/>
      <c r="H569"/>
      <c r="I569"/>
      <c r="J569"/>
      <c r="K569"/>
      <c r="L569"/>
      <c r="M569"/>
      <c r="N569"/>
      <c r="O569"/>
      <c r="P569"/>
    </row>
    <row r="570" spans="2:16" x14ac:dyDescent="0.2">
      <c r="B570"/>
      <c r="C570"/>
      <c r="D570"/>
      <c r="E570"/>
      <c r="F570"/>
      <c r="G570"/>
      <c r="H570"/>
      <c r="I570"/>
      <c r="J570"/>
      <c r="K570"/>
      <c r="L570"/>
      <c r="M570"/>
      <c r="N570"/>
      <c r="O570"/>
      <c r="P570"/>
    </row>
    <row r="571" spans="2:16" x14ac:dyDescent="0.2">
      <c r="B571"/>
      <c r="C571"/>
      <c r="D571"/>
      <c r="E571"/>
      <c r="F571"/>
      <c r="G571"/>
      <c r="H571"/>
      <c r="I571"/>
      <c r="J571"/>
      <c r="K571"/>
      <c r="L571"/>
      <c r="M571"/>
      <c r="N571"/>
      <c r="O571"/>
      <c r="P571"/>
    </row>
    <row r="572" spans="2:16" x14ac:dyDescent="0.2">
      <c r="B572"/>
      <c r="C572"/>
      <c r="D572"/>
      <c r="E572"/>
      <c r="F572"/>
      <c r="G572"/>
      <c r="H572"/>
      <c r="I572"/>
      <c r="J572"/>
      <c r="K572"/>
      <c r="L572"/>
      <c r="M572"/>
      <c r="N572"/>
      <c r="O572"/>
      <c r="P572"/>
    </row>
    <row r="573" spans="2:16" x14ac:dyDescent="0.2">
      <c r="B573"/>
      <c r="C573"/>
      <c r="D573"/>
      <c r="E573"/>
      <c r="F573"/>
      <c r="G573"/>
      <c r="H573"/>
      <c r="I573"/>
      <c r="J573"/>
      <c r="K573"/>
      <c r="L573"/>
      <c r="M573"/>
      <c r="N573"/>
      <c r="O573"/>
      <c r="P573"/>
    </row>
    <row r="574" spans="2:16" x14ac:dyDescent="0.2">
      <c r="B574"/>
      <c r="C574"/>
      <c r="D574"/>
      <c r="E574"/>
      <c r="F574"/>
      <c r="G574"/>
      <c r="H574"/>
      <c r="I574"/>
      <c r="J574"/>
      <c r="K574"/>
      <c r="L574"/>
      <c r="M574"/>
      <c r="N574"/>
      <c r="O574"/>
      <c r="P574"/>
    </row>
    <row r="575" spans="2:16" x14ac:dyDescent="0.2">
      <c r="B575"/>
      <c r="C575"/>
      <c r="D575"/>
      <c r="E575"/>
      <c r="F575"/>
      <c r="G575"/>
      <c r="H575"/>
      <c r="I575"/>
      <c r="J575"/>
      <c r="K575"/>
      <c r="L575"/>
      <c r="M575"/>
      <c r="N575"/>
      <c r="O575"/>
      <c r="P575"/>
    </row>
    <row r="576" spans="2:16" x14ac:dyDescent="0.2">
      <c r="B576"/>
      <c r="C576"/>
      <c r="D576"/>
      <c r="E576"/>
      <c r="F576"/>
      <c r="G576"/>
      <c r="H576"/>
      <c r="I576"/>
      <c r="J576"/>
      <c r="K576"/>
      <c r="L576"/>
      <c r="M576"/>
      <c r="N576"/>
      <c r="O576"/>
      <c r="P576"/>
    </row>
    <row r="577" spans="2:16" x14ac:dyDescent="0.2">
      <c r="B577"/>
      <c r="C577"/>
      <c r="D577"/>
      <c r="E577"/>
      <c r="F577"/>
      <c r="G577"/>
      <c r="H577"/>
      <c r="I577"/>
      <c r="J577"/>
      <c r="K577"/>
      <c r="L577"/>
      <c r="M577"/>
      <c r="N577"/>
      <c r="O577"/>
      <c r="P577"/>
    </row>
    <row r="578" spans="2:16" x14ac:dyDescent="0.2">
      <c r="B578"/>
      <c r="C578"/>
      <c r="D578"/>
      <c r="E578"/>
      <c r="F578"/>
      <c r="G578"/>
      <c r="H578"/>
      <c r="I578"/>
      <c r="J578"/>
      <c r="K578"/>
      <c r="L578"/>
      <c r="M578"/>
      <c r="N578"/>
      <c r="O578"/>
      <c r="P578"/>
    </row>
    <row r="579" spans="2:16" x14ac:dyDescent="0.2">
      <c r="B579"/>
      <c r="C579"/>
      <c r="D579"/>
      <c r="E579"/>
      <c r="F579"/>
      <c r="G579"/>
      <c r="H579"/>
      <c r="I579"/>
      <c r="J579"/>
      <c r="K579"/>
      <c r="L579"/>
      <c r="M579"/>
      <c r="N579"/>
      <c r="O579"/>
      <c r="P579"/>
    </row>
    <row r="580" spans="2:16" x14ac:dyDescent="0.2">
      <c r="B580"/>
      <c r="C580"/>
      <c r="D580"/>
      <c r="E580"/>
      <c r="F580"/>
      <c r="G580"/>
      <c r="H580"/>
      <c r="I580"/>
      <c r="J580"/>
      <c r="K580"/>
      <c r="L580"/>
      <c r="M580"/>
      <c r="N580"/>
      <c r="O580"/>
      <c r="P580"/>
    </row>
    <row r="581" spans="2:16" x14ac:dyDescent="0.2">
      <c r="B581"/>
      <c r="C581"/>
      <c r="D581"/>
      <c r="E581"/>
      <c r="F581"/>
      <c r="G581"/>
      <c r="H581"/>
      <c r="I581"/>
      <c r="J581"/>
      <c r="K581"/>
      <c r="L581"/>
      <c r="M581"/>
      <c r="N581"/>
      <c r="O581"/>
      <c r="P581"/>
    </row>
    <row r="582" spans="2:16" x14ac:dyDescent="0.2">
      <c r="B582"/>
      <c r="C582"/>
      <c r="D582"/>
      <c r="E582"/>
      <c r="F582"/>
      <c r="G582"/>
      <c r="H582"/>
      <c r="I582"/>
      <c r="J582"/>
      <c r="K582"/>
      <c r="L582"/>
      <c r="M582"/>
      <c r="N582"/>
      <c r="O582"/>
      <c r="P582"/>
    </row>
    <row r="583" spans="2:16" x14ac:dyDescent="0.2">
      <c r="B583"/>
      <c r="C583"/>
      <c r="D583"/>
      <c r="E583"/>
      <c r="F583"/>
      <c r="G583"/>
      <c r="H583"/>
      <c r="I583"/>
      <c r="J583"/>
      <c r="K583"/>
      <c r="L583"/>
      <c r="M583"/>
      <c r="N583"/>
      <c r="O583"/>
      <c r="P583"/>
    </row>
    <row r="584" spans="2:16" x14ac:dyDescent="0.2">
      <c r="B584"/>
      <c r="C584"/>
      <c r="D584"/>
      <c r="E584"/>
      <c r="F584"/>
      <c r="G584"/>
      <c r="H584"/>
      <c r="I584"/>
      <c r="J584"/>
      <c r="K584"/>
      <c r="L584"/>
      <c r="M584"/>
      <c r="N584"/>
      <c r="O584"/>
      <c r="P584"/>
    </row>
    <row r="585" spans="2:16" x14ac:dyDescent="0.2">
      <c r="B585"/>
      <c r="C585"/>
      <c r="D585"/>
      <c r="E585"/>
      <c r="F585"/>
      <c r="G585"/>
      <c r="H585"/>
      <c r="I585"/>
      <c r="J585"/>
      <c r="K585"/>
      <c r="L585"/>
      <c r="M585"/>
      <c r="N585"/>
      <c r="O585"/>
      <c r="P585"/>
    </row>
    <row r="586" spans="2:16" x14ac:dyDescent="0.2">
      <c r="B586"/>
      <c r="C586"/>
      <c r="D586"/>
      <c r="E586"/>
      <c r="F586"/>
      <c r="G586"/>
      <c r="H586"/>
      <c r="I586"/>
      <c r="J586"/>
      <c r="K586"/>
      <c r="L586"/>
      <c r="M586"/>
      <c r="N586"/>
      <c r="O586"/>
      <c r="P586"/>
    </row>
    <row r="587" spans="2:16" x14ac:dyDescent="0.2">
      <c r="B587"/>
      <c r="C587"/>
      <c r="D587"/>
      <c r="E587"/>
      <c r="F587"/>
      <c r="G587"/>
      <c r="H587"/>
      <c r="I587"/>
      <c r="J587"/>
      <c r="K587"/>
      <c r="L587"/>
      <c r="M587"/>
      <c r="N587"/>
      <c r="O587"/>
      <c r="P587"/>
    </row>
    <row r="588" spans="2:16" x14ac:dyDescent="0.2">
      <c r="B588"/>
      <c r="C588"/>
      <c r="D588"/>
      <c r="E588"/>
      <c r="F588"/>
      <c r="G588"/>
      <c r="H588"/>
      <c r="I588"/>
      <c r="J588"/>
      <c r="K588"/>
      <c r="L588"/>
      <c r="M588"/>
      <c r="N588"/>
      <c r="O588"/>
      <c r="P588"/>
    </row>
    <row r="589" spans="2:16" x14ac:dyDescent="0.2">
      <c r="B589"/>
      <c r="C589"/>
      <c r="D589"/>
      <c r="E589"/>
      <c r="F589"/>
      <c r="G589"/>
      <c r="H589"/>
      <c r="I589"/>
      <c r="J589"/>
      <c r="K589"/>
      <c r="L589"/>
      <c r="M589"/>
      <c r="N589"/>
      <c r="O589"/>
      <c r="P589"/>
    </row>
    <row r="590" spans="2:16" x14ac:dyDescent="0.2">
      <c r="B590"/>
      <c r="C590"/>
      <c r="D590"/>
      <c r="E590"/>
      <c r="F590"/>
      <c r="G590"/>
      <c r="H590"/>
      <c r="I590"/>
      <c r="J590"/>
      <c r="K590"/>
      <c r="L590"/>
      <c r="M590"/>
      <c r="N590"/>
      <c r="O590"/>
      <c r="P590"/>
    </row>
    <row r="591" spans="2:16" x14ac:dyDescent="0.2">
      <c r="B591"/>
      <c r="C591"/>
      <c r="D591"/>
      <c r="E591"/>
      <c r="F591"/>
      <c r="G591"/>
      <c r="H591"/>
      <c r="I591"/>
      <c r="J591"/>
      <c r="K591"/>
      <c r="L591"/>
      <c r="M591"/>
      <c r="N591"/>
      <c r="O591"/>
      <c r="P591"/>
    </row>
    <row r="592" spans="2:16" x14ac:dyDescent="0.2">
      <c r="B592"/>
      <c r="C592"/>
      <c r="D592"/>
      <c r="E592"/>
      <c r="F592"/>
      <c r="G592"/>
      <c r="H592"/>
      <c r="I592"/>
      <c r="J592"/>
      <c r="K592"/>
      <c r="L592"/>
      <c r="M592"/>
      <c r="N592"/>
      <c r="O592"/>
      <c r="P592"/>
    </row>
    <row r="593" spans="2:16" x14ac:dyDescent="0.2">
      <c r="B593"/>
      <c r="C593"/>
      <c r="D593"/>
      <c r="E593"/>
      <c r="F593"/>
      <c r="G593"/>
      <c r="H593"/>
      <c r="I593"/>
      <c r="J593"/>
      <c r="K593"/>
      <c r="L593"/>
      <c r="M593"/>
      <c r="N593"/>
      <c r="O593"/>
      <c r="P593"/>
    </row>
    <row r="594" spans="2:16" x14ac:dyDescent="0.2">
      <c r="B594"/>
      <c r="C594"/>
      <c r="D594"/>
      <c r="E594"/>
      <c r="F594"/>
      <c r="G594"/>
      <c r="H594"/>
      <c r="I594"/>
      <c r="J594"/>
      <c r="K594"/>
      <c r="L594"/>
      <c r="M594"/>
      <c r="N594"/>
      <c r="O594"/>
      <c r="P594"/>
    </row>
    <row r="595" spans="2:16" x14ac:dyDescent="0.2">
      <c r="B595"/>
      <c r="C595"/>
      <c r="D595"/>
      <c r="E595"/>
      <c r="F595"/>
      <c r="G595"/>
      <c r="H595"/>
      <c r="I595"/>
      <c r="J595"/>
      <c r="K595"/>
      <c r="L595"/>
      <c r="M595"/>
      <c r="N595"/>
      <c r="O595"/>
      <c r="P595"/>
    </row>
    <row r="596" spans="2:16" x14ac:dyDescent="0.2">
      <c r="B596"/>
      <c r="C596"/>
      <c r="D596"/>
      <c r="E596"/>
      <c r="F596"/>
      <c r="G596"/>
      <c r="H596"/>
      <c r="I596"/>
      <c r="J596"/>
      <c r="K596"/>
      <c r="L596"/>
      <c r="M596"/>
      <c r="N596"/>
      <c r="O596"/>
      <c r="P596"/>
    </row>
    <row r="597" spans="2:16" x14ac:dyDescent="0.2">
      <c r="B597"/>
      <c r="C597"/>
      <c r="D597"/>
      <c r="E597"/>
      <c r="F597"/>
      <c r="G597"/>
      <c r="H597"/>
      <c r="I597"/>
      <c r="J597"/>
      <c r="K597"/>
      <c r="L597"/>
      <c r="M597"/>
      <c r="N597"/>
      <c r="O597"/>
      <c r="P597"/>
    </row>
    <row r="598" spans="2:16" x14ac:dyDescent="0.2">
      <c r="B598"/>
      <c r="C598"/>
      <c r="D598"/>
      <c r="E598"/>
      <c r="F598"/>
      <c r="G598"/>
      <c r="H598"/>
      <c r="I598"/>
      <c r="J598"/>
      <c r="K598"/>
      <c r="L598"/>
      <c r="M598"/>
      <c r="N598"/>
      <c r="O598"/>
      <c r="P598"/>
    </row>
    <row r="599" spans="2:16" x14ac:dyDescent="0.2">
      <c r="B599"/>
      <c r="C599"/>
      <c r="D599"/>
      <c r="E599"/>
      <c r="F599"/>
      <c r="G599"/>
      <c r="H599"/>
      <c r="I599"/>
      <c r="J599"/>
      <c r="K599"/>
      <c r="L599"/>
      <c r="M599"/>
      <c r="N599"/>
      <c r="O599"/>
      <c r="P599"/>
    </row>
    <row r="600" spans="2:16" x14ac:dyDescent="0.2">
      <c r="B600"/>
      <c r="C600"/>
      <c r="D600"/>
      <c r="E600"/>
      <c r="F600"/>
      <c r="G600"/>
      <c r="H600"/>
      <c r="I600"/>
      <c r="J600"/>
      <c r="K600"/>
      <c r="L600"/>
      <c r="M600"/>
      <c r="N600"/>
      <c r="O600"/>
      <c r="P600"/>
    </row>
    <row r="601" spans="2:16" x14ac:dyDescent="0.2">
      <c r="B601"/>
      <c r="C601"/>
      <c r="D601"/>
      <c r="E601"/>
      <c r="F601"/>
      <c r="G601"/>
      <c r="H601"/>
      <c r="I601"/>
      <c r="J601"/>
      <c r="K601"/>
      <c r="L601"/>
      <c r="M601"/>
      <c r="N601"/>
      <c r="O601"/>
      <c r="P601"/>
    </row>
    <row r="602" spans="2:16" x14ac:dyDescent="0.2">
      <c r="B602"/>
      <c r="C602"/>
      <c r="D602"/>
      <c r="E602"/>
      <c r="F602"/>
      <c r="G602"/>
      <c r="H602"/>
      <c r="I602"/>
      <c r="J602"/>
      <c r="K602"/>
      <c r="L602"/>
      <c r="M602"/>
      <c r="N602"/>
      <c r="O602"/>
      <c r="P602"/>
    </row>
    <row r="603" spans="2:16" x14ac:dyDescent="0.2">
      <c r="B603"/>
      <c r="C603"/>
      <c r="D603"/>
      <c r="E603"/>
      <c r="F603"/>
      <c r="G603"/>
      <c r="H603"/>
      <c r="I603"/>
      <c r="J603"/>
      <c r="K603"/>
      <c r="L603"/>
      <c r="M603"/>
      <c r="N603"/>
      <c r="O603"/>
      <c r="P603"/>
    </row>
    <row r="604" spans="2:16" x14ac:dyDescent="0.2">
      <c r="B604"/>
      <c r="C604"/>
      <c r="D604"/>
      <c r="E604"/>
      <c r="F604"/>
      <c r="G604"/>
      <c r="H604"/>
      <c r="I604"/>
      <c r="J604"/>
      <c r="K604"/>
      <c r="L604"/>
      <c r="M604"/>
      <c r="N604"/>
      <c r="O604"/>
      <c r="P604"/>
    </row>
    <row r="605" spans="2:16" x14ac:dyDescent="0.2">
      <c r="B605"/>
      <c r="C605"/>
      <c r="D605"/>
      <c r="E605"/>
      <c r="F605"/>
      <c r="G605"/>
      <c r="H605"/>
      <c r="I605"/>
      <c r="J605"/>
      <c r="K605"/>
      <c r="L605"/>
      <c r="M605"/>
      <c r="N605"/>
      <c r="O605"/>
      <c r="P605"/>
    </row>
    <row r="606" spans="2:16" x14ac:dyDescent="0.2">
      <c r="B606"/>
      <c r="C606"/>
      <c r="D606"/>
      <c r="E606"/>
      <c r="F606"/>
      <c r="G606"/>
      <c r="H606"/>
      <c r="I606"/>
      <c r="J606"/>
      <c r="K606"/>
      <c r="L606"/>
      <c r="M606"/>
      <c r="N606"/>
      <c r="O606"/>
      <c r="P606"/>
    </row>
    <row r="607" spans="2:16" x14ac:dyDescent="0.2">
      <c r="B607"/>
      <c r="C607"/>
      <c r="D607"/>
      <c r="E607"/>
      <c r="F607"/>
      <c r="G607"/>
      <c r="H607"/>
      <c r="I607"/>
      <c r="J607"/>
      <c r="K607"/>
      <c r="L607"/>
      <c r="M607"/>
      <c r="N607"/>
      <c r="O607"/>
      <c r="P607"/>
    </row>
    <row r="608" spans="2:16" x14ac:dyDescent="0.2">
      <c r="B608"/>
      <c r="C608"/>
      <c r="D608"/>
      <c r="E608"/>
      <c r="F608"/>
      <c r="G608"/>
      <c r="H608"/>
      <c r="I608"/>
      <c r="J608"/>
      <c r="K608"/>
      <c r="L608"/>
      <c r="M608"/>
      <c r="N608"/>
      <c r="O608"/>
      <c r="P608"/>
    </row>
    <row r="609" spans="2:16" x14ac:dyDescent="0.2">
      <c r="B609"/>
      <c r="C609"/>
      <c r="D609"/>
      <c r="E609"/>
      <c r="F609"/>
      <c r="G609"/>
      <c r="H609"/>
      <c r="I609"/>
      <c r="J609"/>
      <c r="K609"/>
      <c r="L609"/>
      <c r="M609"/>
      <c r="N609"/>
      <c r="O609"/>
      <c r="P609"/>
    </row>
    <row r="610" spans="2:16" x14ac:dyDescent="0.2">
      <c r="B610"/>
      <c r="C610"/>
      <c r="D610"/>
      <c r="E610"/>
      <c r="F610"/>
      <c r="G610"/>
      <c r="H610"/>
      <c r="I610"/>
      <c r="J610"/>
      <c r="K610"/>
      <c r="L610"/>
      <c r="M610"/>
      <c r="N610"/>
      <c r="O610"/>
      <c r="P610"/>
    </row>
    <row r="611" spans="2:16" x14ac:dyDescent="0.2">
      <c r="B611"/>
      <c r="C611"/>
      <c r="D611"/>
      <c r="E611"/>
      <c r="F611"/>
      <c r="G611"/>
      <c r="H611"/>
      <c r="I611"/>
      <c r="J611"/>
      <c r="K611"/>
      <c r="L611"/>
      <c r="M611"/>
      <c r="N611"/>
      <c r="O611"/>
      <c r="P611"/>
    </row>
    <row r="612" spans="2:16" x14ac:dyDescent="0.2">
      <c r="B612"/>
      <c r="C612"/>
      <c r="D612"/>
      <c r="E612"/>
      <c r="F612"/>
      <c r="G612"/>
      <c r="H612"/>
      <c r="I612"/>
      <c r="J612"/>
      <c r="K612"/>
      <c r="L612"/>
      <c r="M612"/>
      <c r="N612"/>
      <c r="O612"/>
      <c r="P612"/>
    </row>
    <row r="613" spans="2:16" x14ac:dyDescent="0.2">
      <c r="B613"/>
      <c r="C613"/>
      <c r="D613"/>
      <c r="E613"/>
      <c r="F613"/>
      <c r="G613"/>
      <c r="H613"/>
      <c r="I613"/>
      <c r="J613"/>
      <c r="K613"/>
      <c r="L613"/>
      <c r="M613"/>
      <c r="N613"/>
      <c r="O613"/>
      <c r="P613"/>
    </row>
    <row r="614" spans="2:16" x14ac:dyDescent="0.2">
      <c r="B614"/>
      <c r="C614"/>
      <c r="D614"/>
      <c r="E614"/>
      <c r="F614"/>
      <c r="G614"/>
      <c r="H614"/>
      <c r="I614"/>
      <c r="J614"/>
      <c r="K614"/>
      <c r="L614"/>
      <c r="M614"/>
      <c r="N614"/>
      <c r="O614"/>
      <c r="P614"/>
    </row>
    <row r="615" spans="2:16" x14ac:dyDescent="0.2">
      <c r="B615"/>
      <c r="C615"/>
      <c r="D615"/>
      <c r="E615"/>
      <c r="F615"/>
      <c r="G615"/>
      <c r="H615"/>
      <c r="I615"/>
      <c r="J615"/>
      <c r="K615"/>
      <c r="L615"/>
      <c r="M615"/>
      <c r="N615"/>
      <c r="O615"/>
      <c r="P615"/>
    </row>
    <row r="616" spans="2:16" x14ac:dyDescent="0.2">
      <c r="B616"/>
      <c r="C616"/>
      <c r="D616"/>
      <c r="E616"/>
      <c r="F616"/>
      <c r="G616"/>
      <c r="H616"/>
      <c r="I616"/>
      <c r="J616"/>
      <c r="K616"/>
      <c r="L616"/>
      <c r="M616"/>
      <c r="N616"/>
      <c r="O616"/>
      <c r="P616"/>
    </row>
    <row r="617" spans="2:16" x14ac:dyDescent="0.2">
      <c r="B617"/>
      <c r="C617"/>
      <c r="D617"/>
      <c r="E617"/>
      <c r="F617"/>
      <c r="G617"/>
      <c r="H617"/>
      <c r="I617"/>
      <c r="J617"/>
      <c r="K617"/>
      <c r="L617"/>
      <c r="M617"/>
      <c r="N617"/>
      <c r="O617"/>
      <c r="P617"/>
    </row>
    <row r="618" spans="2:16" x14ac:dyDescent="0.2">
      <c r="B618"/>
      <c r="C618"/>
      <c r="D618"/>
      <c r="E618"/>
      <c r="F618"/>
      <c r="G618"/>
      <c r="H618"/>
      <c r="I618"/>
      <c r="J618"/>
      <c r="K618"/>
      <c r="L618"/>
      <c r="M618"/>
      <c r="N618"/>
      <c r="O618"/>
      <c r="P618"/>
    </row>
    <row r="619" spans="2:16" x14ac:dyDescent="0.2">
      <c r="B619"/>
      <c r="C619"/>
      <c r="D619"/>
      <c r="E619"/>
      <c r="F619"/>
      <c r="G619"/>
      <c r="H619"/>
      <c r="I619"/>
      <c r="J619"/>
      <c r="K619"/>
      <c r="L619"/>
      <c r="M619"/>
      <c r="N619"/>
      <c r="O619"/>
      <c r="P619"/>
    </row>
    <row r="620" spans="2:16" x14ac:dyDescent="0.2">
      <c r="B620"/>
      <c r="C620"/>
      <c r="D620"/>
      <c r="E620"/>
      <c r="F620"/>
      <c r="G620"/>
      <c r="H620"/>
      <c r="I620"/>
      <c r="J620"/>
      <c r="K620"/>
      <c r="L620"/>
      <c r="M620"/>
      <c r="N620"/>
      <c r="O620"/>
      <c r="P620"/>
    </row>
    <row r="621" spans="2:16" x14ac:dyDescent="0.2">
      <c r="B621"/>
      <c r="C621"/>
      <c r="D621"/>
      <c r="E621"/>
      <c r="F621"/>
      <c r="G621"/>
      <c r="H621"/>
      <c r="I621"/>
      <c r="J621"/>
      <c r="K621"/>
      <c r="L621"/>
      <c r="M621"/>
      <c r="N621"/>
      <c r="O621"/>
      <c r="P621"/>
    </row>
    <row r="622" spans="2:16" x14ac:dyDescent="0.2">
      <c r="B622"/>
      <c r="C622"/>
      <c r="D622"/>
      <c r="E622"/>
      <c r="F622"/>
      <c r="G622"/>
      <c r="H622"/>
      <c r="I622"/>
      <c r="J622"/>
      <c r="K622"/>
      <c r="L622"/>
      <c r="M622"/>
      <c r="N622"/>
      <c r="O622"/>
      <c r="P622"/>
    </row>
    <row r="623" spans="2:16" x14ac:dyDescent="0.2">
      <c r="B623"/>
      <c r="C623"/>
      <c r="D623"/>
      <c r="E623"/>
      <c r="F623"/>
      <c r="G623"/>
      <c r="H623"/>
      <c r="I623"/>
      <c r="J623"/>
      <c r="K623"/>
      <c r="L623"/>
      <c r="M623"/>
      <c r="N623"/>
      <c r="O623"/>
      <c r="P623"/>
    </row>
    <row r="624" spans="2:16" x14ac:dyDescent="0.2">
      <c r="B624"/>
      <c r="C624"/>
      <c r="D624"/>
      <c r="E624"/>
      <c r="F624"/>
      <c r="G624"/>
      <c r="H624"/>
      <c r="I624"/>
      <c r="J624"/>
      <c r="K624"/>
      <c r="L624"/>
      <c r="M624"/>
      <c r="N624"/>
      <c r="O624"/>
      <c r="P624"/>
    </row>
    <row r="625" spans="2:16" x14ac:dyDescent="0.2">
      <c r="B625"/>
      <c r="C625"/>
      <c r="D625"/>
      <c r="E625"/>
      <c r="F625"/>
      <c r="G625"/>
      <c r="H625"/>
      <c r="I625"/>
      <c r="J625"/>
      <c r="K625"/>
      <c r="L625"/>
      <c r="M625"/>
      <c r="N625"/>
      <c r="O625"/>
      <c r="P625"/>
    </row>
    <row r="626" spans="2:16" x14ac:dyDescent="0.2">
      <c r="B626"/>
      <c r="C626"/>
      <c r="D626"/>
      <c r="E626"/>
      <c r="F626"/>
      <c r="G626"/>
      <c r="H626"/>
      <c r="I626"/>
      <c r="J626"/>
      <c r="K626"/>
      <c r="L626"/>
      <c r="M626"/>
      <c r="N626"/>
      <c r="O626"/>
      <c r="P626"/>
    </row>
    <row r="627" spans="2:16" x14ac:dyDescent="0.2">
      <c r="B627"/>
      <c r="C627"/>
      <c r="D627"/>
      <c r="E627"/>
      <c r="F627"/>
      <c r="G627"/>
      <c r="H627"/>
      <c r="I627"/>
      <c r="J627"/>
      <c r="K627"/>
      <c r="L627"/>
      <c r="M627"/>
      <c r="N627"/>
      <c r="O627"/>
      <c r="P627"/>
    </row>
    <row r="628" spans="2:16" x14ac:dyDescent="0.2">
      <c r="B628"/>
      <c r="C628"/>
      <c r="D628"/>
      <c r="E628"/>
      <c r="F628"/>
      <c r="G628"/>
      <c r="H628"/>
      <c r="I628"/>
      <c r="J628"/>
      <c r="K628"/>
      <c r="L628"/>
      <c r="M628"/>
      <c r="N628"/>
      <c r="O628"/>
      <c r="P628"/>
    </row>
    <row r="629" spans="2:16" x14ac:dyDescent="0.2">
      <c r="B629"/>
      <c r="C629"/>
      <c r="D629"/>
      <c r="E629"/>
      <c r="F629"/>
      <c r="G629"/>
      <c r="H629"/>
      <c r="I629"/>
      <c r="J629"/>
      <c r="K629"/>
      <c r="L629"/>
      <c r="M629"/>
      <c r="N629"/>
      <c r="O629"/>
      <c r="P629"/>
    </row>
    <row r="630" spans="2:16" x14ac:dyDescent="0.2">
      <c r="B630"/>
      <c r="C630"/>
      <c r="D630"/>
      <c r="E630"/>
      <c r="F630"/>
      <c r="G630"/>
      <c r="H630"/>
      <c r="I630"/>
      <c r="J630"/>
      <c r="K630"/>
      <c r="L630"/>
      <c r="M630"/>
      <c r="N630"/>
      <c r="O630"/>
      <c r="P630"/>
    </row>
    <row r="631" spans="2:16" x14ac:dyDescent="0.2">
      <c r="B631"/>
      <c r="C631"/>
      <c r="D631"/>
      <c r="E631"/>
      <c r="F631"/>
      <c r="G631"/>
      <c r="H631"/>
      <c r="I631"/>
      <c r="J631"/>
      <c r="K631"/>
      <c r="L631"/>
      <c r="M631"/>
      <c r="N631"/>
      <c r="O631"/>
      <c r="P631"/>
    </row>
    <row r="632" spans="2:16" x14ac:dyDescent="0.2">
      <c r="B632"/>
      <c r="C632"/>
      <c r="D632"/>
      <c r="E632"/>
      <c r="F632"/>
      <c r="G632"/>
      <c r="H632"/>
      <c r="I632"/>
      <c r="J632"/>
      <c r="K632"/>
      <c r="L632"/>
      <c r="M632"/>
      <c r="N632"/>
      <c r="O632"/>
      <c r="P632"/>
    </row>
    <row r="633" spans="2:16" x14ac:dyDescent="0.2">
      <c r="B633"/>
      <c r="C633"/>
      <c r="D633"/>
      <c r="E633"/>
      <c r="F633"/>
      <c r="G633"/>
      <c r="H633"/>
      <c r="I633"/>
      <c r="J633"/>
      <c r="K633"/>
      <c r="L633"/>
      <c r="M633"/>
      <c r="N633"/>
      <c r="O633"/>
      <c r="P633"/>
    </row>
    <row r="634" spans="2:16" x14ac:dyDescent="0.2">
      <c r="B634"/>
      <c r="C634"/>
      <c r="D634"/>
      <c r="E634"/>
      <c r="F634"/>
      <c r="G634"/>
      <c r="H634"/>
      <c r="I634"/>
      <c r="J634"/>
      <c r="K634"/>
      <c r="L634"/>
      <c r="M634"/>
      <c r="N634"/>
      <c r="O634"/>
      <c r="P634"/>
    </row>
    <row r="635" spans="2:16" x14ac:dyDescent="0.2">
      <c r="B635"/>
      <c r="C635"/>
      <c r="D635"/>
      <c r="E635"/>
      <c r="F635"/>
      <c r="G635"/>
      <c r="H635"/>
      <c r="I635"/>
      <c r="J635"/>
      <c r="K635"/>
      <c r="L635"/>
      <c r="M635"/>
      <c r="N635"/>
      <c r="O635"/>
      <c r="P635"/>
    </row>
    <row r="636" spans="2:16" x14ac:dyDescent="0.2">
      <c r="B636"/>
      <c r="C636"/>
      <c r="D636"/>
      <c r="E636"/>
      <c r="F636"/>
      <c r="G636"/>
      <c r="H636"/>
      <c r="I636"/>
      <c r="J636"/>
      <c r="K636"/>
      <c r="L636"/>
      <c r="M636"/>
      <c r="N636"/>
      <c r="O636"/>
      <c r="P636"/>
    </row>
    <row r="637" spans="2:16" x14ac:dyDescent="0.2">
      <c r="B637"/>
      <c r="C637"/>
      <c r="D637"/>
      <c r="E637"/>
      <c r="F637"/>
      <c r="G637"/>
      <c r="H637"/>
      <c r="I637"/>
      <c r="J637"/>
      <c r="K637"/>
      <c r="L637"/>
      <c r="M637"/>
      <c r="N637"/>
      <c r="O637"/>
      <c r="P637"/>
    </row>
    <row r="638" spans="2:16" x14ac:dyDescent="0.2">
      <c r="B638"/>
      <c r="C638"/>
      <c r="D638"/>
      <c r="E638"/>
      <c r="F638"/>
      <c r="G638"/>
      <c r="H638"/>
      <c r="I638"/>
      <c r="J638"/>
      <c r="K638"/>
      <c r="L638"/>
      <c r="M638"/>
      <c r="N638"/>
      <c r="O638"/>
      <c r="P638"/>
    </row>
    <row r="639" spans="2:16" x14ac:dyDescent="0.2">
      <c r="B639"/>
      <c r="C639"/>
      <c r="D639"/>
      <c r="E639"/>
      <c r="F639"/>
      <c r="G639"/>
      <c r="H639"/>
      <c r="I639"/>
      <c r="J639"/>
      <c r="K639"/>
      <c r="L639"/>
      <c r="M639"/>
      <c r="N639"/>
      <c r="O639"/>
      <c r="P639"/>
    </row>
    <row r="640" spans="2:16" x14ac:dyDescent="0.2">
      <c r="B640"/>
      <c r="C640"/>
      <c r="D640"/>
      <c r="E640"/>
      <c r="F640"/>
      <c r="G640"/>
      <c r="H640"/>
      <c r="I640"/>
      <c r="J640"/>
      <c r="K640"/>
      <c r="L640"/>
      <c r="M640"/>
      <c r="N640"/>
      <c r="O640"/>
      <c r="P640"/>
    </row>
    <row r="641" spans="2:16" x14ac:dyDescent="0.2">
      <c r="B641"/>
      <c r="C641"/>
      <c r="D641"/>
      <c r="E641"/>
      <c r="F641"/>
      <c r="G641"/>
      <c r="H641"/>
      <c r="I641"/>
      <c r="J641"/>
      <c r="K641"/>
      <c r="L641"/>
      <c r="M641"/>
      <c r="N641"/>
      <c r="O641"/>
      <c r="P641"/>
    </row>
    <row r="642" spans="2:16" x14ac:dyDescent="0.2">
      <c r="B642"/>
      <c r="C642"/>
      <c r="D642"/>
      <c r="E642"/>
      <c r="F642"/>
      <c r="G642"/>
      <c r="H642"/>
      <c r="I642"/>
      <c r="J642"/>
      <c r="K642"/>
      <c r="L642"/>
      <c r="M642"/>
      <c r="N642"/>
      <c r="O642"/>
      <c r="P642"/>
    </row>
    <row r="643" spans="2:16" x14ac:dyDescent="0.2">
      <c r="B643"/>
      <c r="C643"/>
      <c r="D643"/>
      <c r="E643"/>
      <c r="F643"/>
      <c r="G643"/>
      <c r="H643"/>
      <c r="I643"/>
      <c r="J643"/>
      <c r="K643"/>
      <c r="L643"/>
      <c r="M643"/>
      <c r="N643"/>
      <c r="O643"/>
      <c r="P643"/>
    </row>
    <row r="644" spans="2:16" x14ac:dyDescent="0.2">
      <c r="B644"/>
      <c r="C644"/>
      <c r="D644"/>
      <c r="E644"/>
      <c r="F644"/>
      <c r="G644"/>
      <c r="H644"/>
      <c r="I644"/>
      <c r="J644"/>
      <c r="K644"/>
      <c r="L644"/>
      <c r="M644"/>
      <c r="N644"/>
      <c r="O644"/>
      <c r="P644"/>
    </row>
    <row r="645" spans="2:16" x14ac:dyDescent="0.2">
      <c r="B645"/>
      <c r="C645"/>
      <c r="D645"/>
      <c r="E645"/>
      <c r="F645"/>
      <c r="G645"/>
      <c r="H645"/>
      <c r="I645"/>
      <c r="J645"/>
      <c r="K645"/>
      <c r="L645"/>
      <c r="M645"/>
      <c r="N645"/>
      <c r="O645"/>
      <c r="P645"/>
    </row>
    <row r="646" spans="2:16" x14ac:dyDescent="0.2">
      <c r="B646"/>
      <c r="C646"/>
      <c r="D646"/>
      <c r="E646"/>
      <c r="F646"/>
      <c r="G646"/>
      <c r="H646"/>
      <c r="I646"/>
      <c r="J646"/>
      <c r="K646"/>
      <c r="L646"/>
      <c r="M646"/>
      <c r="N646"/>
      <c r="O646"/>
      <c r="P646"/>
    </row>
    <row r="647" spans="2:16" x14ac:dyDescent="0.2">
      <c r="B647"/>
      <c r="C647"/>
      <c r="D647"/>
      <c r="E647"/>
      <c r="F647"/>
      <c r="G647"/>
      <c r="H647"/>
      <c r="I647"/>
      <c r="J647"/>
      <c r="K647"/>
      <c r="L647"/>
      <c r="M647"/>
      <c r="N647"/>
      <c r="O647"/>
      <c r="P647"/>
    </row>
    <row r="648" spans="2:16" x14ac:dyDescent="0.2">
      <c r="B648"/>
      <c r="C648"/>
      <c r="D648"/>
      <c r="E648"/>
      <c r="F648"/>
      <c r="G648"/>
      <c r="H648"/>
      <c r="I648"/>
      <c r="J648"/>
      <c r="K648"/>
      <c r="L648"/>
      <c r="M648"/>
      <c r="N648"/>
      <c r="O648"/>
      <c r="P648"/>
    </row>
    <row r="649" spans="2:16" x14ac:dyDescent="0.2">
      <c r="B649"/>
      <c r="C649"/>
      <c r="D649"/>
      <c r="E649"/>
      <c r="F649"/>
      <c r="G649"/>
      <c r="H649"/>
      <c r="I649"/>
      <c r="J649"/>
      <c r="K649"/>
      <c r="L649"/>
      <c r="M649"/>
      <c r="N649"/>
      <c r="O649"/>
      <c r="P649"/>
    </row>
    <row r="650" spans="2:16" x14ac:dyDescent="0.2">
      <c r="B650"/>
      <c r="C650"/>
      <c r="D650"/>
      <c r="E650"/>
      <c r="F650"/>
      <c r="G650"/>
      <c r="H650"/>
      <c r="I650"/>
      <c r="J650"/>
      <c r="K650"/>
      <c r="L650"/>
      <c r="M650"/>
      <c r="N650"/>
      <c r="O650"/>
      <c r="P650"/>
    </row>
    <row r="651" spans="2:16" x14ac:dyDescent="0.2">
      <c r="B651"/>
      <c r="C651"/>
      <c r="D651"/>
      <c r="E651"/>
      <c r="F651"/>
      <c r="G651"/>
      <c r="H651"/>
      <c r="I651"/>
      <c r="J651"/>
      <c r="K651"/>
      <c r="L651"/>
      <c r="M651"/>
      <c r="N651"/>
      <c r="O651"/>
      <c r="P651"/>
    </row>
    <row r="652" spans="2:16" x14ac:dyDescent="0.2">
      <c r="B652"/>
      <c r="C652"/>
      <c r="D652"/>
      <c r="E652"/>
      <c r="F652"/>
      <c r="G652"/>
      <c r="H652"/>
      <c r="I652"/>
      <c r="J652"/>
      <c r="K652"/>
      <c r="L652"/>
      <c r="M652"/>
      <c r="N652"/>
      <c r="O652"/>
      <c r="P652"/>
    </row>
    <row r="653" spans="2:16" x14ac:dyDescent="0.2">
      <c r="B653"/>
      <c r="C653"/>
      <c r="D653"/>
      <c r="E653"/>
      <c r="F653"/>
      <c r="G653"/>
      <c r="H653"/>
      <c r="I653"/>
      <c r="J653"/>
      <c r="K653"/>
      <c r="L653"/>
      <c r="M653"/>
      <c r="N653"/>
      <c r="O653"/>
      <c r="P653"/>
    </row>
    <row r="654" spans="2:16" x14ac:dyDescent="0.2">
      <c r="B654"/>
      <c r="C654"/>
      <c r="D654"/>
      <c r="E654"/>
      <c r="F654"/>
      <c r="G654"/>
      <c r="H654"/>
      <c r="I654"/>
      <c r="J654"/>
      <c r="K654"/>
      <c r="L654"/>
      <c r="M654"/>
      <c r="N654"/>
      <c r="O654"/>
      <c r="P654"/>
    </row>
    <row r="655" spans="2:16" x14ac:dyDescent="0.2">
      <c r="B655"/>
      <c r="C655"/>
      <c r="D655"/>
      <c r="E655"/>
      <c r="F655"/>
      <c r="G655"/>
      <c r="H655"/>
      <c r="I655"/>
      <c r="J655"/>
      <c r="K655"/>
      <c r="L655"/>
      <c r="M655"/>
      <c r="N655"/>
      <c r="O655"/>
      <c r="P655"/>
    </row>
    <row r="656" spans="2:16" x14ac:dyDescent="0.2">
      <c r="B656"/>
      <c r="C656"/>
      <c r="D656"/>
      <c r="E656"/>
      <c r="F656"/>
      <c r="G656"/>
      <c r="H656"/>
      <c r="I656"/>
      <c r="J656"/>
      <c r="K656"/>
      <c r="L656"/>
      <c r="M656"/>
      <c r="N656"/>
      <c r="O656"/>
      <c r="P656"/>
    </row>
    <row r="657" spans="2:16" x14ac:dyDescent="0.2">
      <c r="B657"/>
      <c r="C657"/>
      <c r="D657"/>
      <c r="E657"/>
      <c r="F657"/>
      <c r="G657"/>
      <c r="H657"/>
      <c r="I657"/>
      <c r="J657"/>
      <c r="K657"/>
      <c r="L657"/>
      <c r="M657"/>
      <c r="N657"/>
      <c r="O657"/>
      <c r="P657"/>
    </row>
    <row r="658" spans="2:16" x14ac:dyDescent="0.2">
      <c r="B658"/>
      <c r="C658"/>
      <c r="D658"/>
      <c r="E658"/>
      <c r="F658"/>
      <c r="G658"/>
      <c r="H658"/>
      <c r="I658"/>
      <c r="J658"/>
      <c r="K658"/>
      <c r="L658"/>
      <c r="M658"/>
      <c r="N658"/>
      <c r="O658"/>
      <c r="P658"/>
    </row>
    <row r="659" spans="2:16" x14ac:dyDescent="0.2">
      <c r="B659"/>
      <c r="C659"/>
      <c r="D659"/>
      <c r="E659"/>
      <c r="F659"/>
      <c r="G659"/>
      <c r="H659"/>
      <c r="I659"/>
      <c r="J659"/>
      <c r="K659"/>
      <c r="L659"/>
      <c r="M659"/>
      <c r="N659"/>
      <c r="O659"/>
      <c r="P659"/>
    </row>
    <row r="660" spans="2:16" x14ac:dyDescent="0.2">
      <c r="B660"/>
      <c r="C660"/>
      <c r="D660"/>
      <c r="E660"/>
      <c r="F660"/>
      <c r="G660"/>
      <c r="H660"/>
      <c r="I660"/>
      <c r="J660"/>
      <c r="K660"/>
      <c r="L660"/>
      <c r="M660"/>
      <c r="N660"/>
      <c r="O660"/>
      <c r="P660"/>
    </row>
    <row r="661" spans="2:16" x14ac:dyDescent="0.2">
      <c r="B661"/>
      <c r="C661"/>
      <c r="D661"/>
      <c r="E661"/>
      <c r="F661"/>
      <c r="G661"/>
      <c r="H661"/>
      <c r="I661"/>
      <c r="J661"/>
      <c r="K661"/>
      <c r="L661"/>
      <c r="M661"/>
      <c r="N661"/>
      <c r="O661"/>
      <c r="P661"/>
    </row>
    <row r="662" spans="2:16" x14ac:dyDescent="0.2">
      <c r="B662"/>
      <c r="C662"/>
      <c r="D662"/>
      <c r="E662"/>
      <c r="F662"/>
      <c r="G662"/>
      <c r="H662"/>
      <c r="I662"/>
      <c r="J662"/>
      <c r="K662"/>
      <c r="L662"/>
      <c r="M662"/>
      <c r="N662"/>
      <c r="O662"/>
      <c r="P662"/>
    </row>
    <row r="663" spans="2:16" x14ac:dyDescent="0.2">
      <c r="B663"/>
      <c r="C663"/>
      <c r="D663"/>
      <c r="E663"/>
      <c r="F663"/>
      <c r="G663"/>
      <c r="H663"/>
      <c r="I663"/>
      <c r="J663"/>
      <c r="K663"/>
      <c r="L663"/>
      <c r="M663"/>
      <c r="N663"/>
      <c r="O663"/>
      <c r="P663"/>
    </row>
    <row r="664" spans="2:16" x14ac:dyDescent="0.2">
      <c r="B664"/>
      <c r="C664"/>
      <c r="D664"/>
      <c r="E664"/>
      <c r="F664"/>
      <c r="G664"/>
      <c r="H664"/>
      <c r="I664"/>
      <c r="J664"/>
      <c r="K664"/>
      <c r="L664"/>
      <c r="M664"/>
      <c r="N664"/>
      <c r="O664"/>
      <c r="P664"/>
    </row>
    <row r="665" spans="2:16" x14ac:dyDescent="0.2">
      <c r="B665"/>
      <c r="C665"/>
      <c r="D665"/>
      <c r="E665"/>
      <c r="F665"/>
      <c r="G665"/>
      <c r="H665"/>
      <c r="I665"/>
      <c r="J665"/>
      <c r="K665"/>
      <c r="L665"/>
      <c r="M665"/>
      <c r="N665"/>
      <c r="O665"/>
      <c r="P665"/>
    </row>
    <row r="666" spans="2:16" x14ac:dyDescent="0.2">
      <c r="B666"/>
      <c r="C666"/>
      <c r="D666"/>
      <c r="E666"/>
      <c r="F666"/>
      <c r="G666"/>
      <c r="H666"/>
      <c r="I666"/>
      <c r="J666"/>
      <c r="K666"/>
      <c r="L666"/>
      <c r="M666"/>
      <c r="N666"/>
      <c r="O666"/>
      <c r="P666"/>
    </row>
    <row r="667" spans="2:16" x14ac:dyDescent="0.2">
      <c r="B667"/>
      <c r="C667"/>
      <c r="D667"/>
      <c r="E667"/>
      <c r="F667"/>
      <c r="G667"/>
      <c r="H667"/>
      <c r="I667"/>
      <c r="J667"/>
      <c r="K667"/>
      <c r="L667"/>
      <c r="M667"/>
      <c r="N667"/>
      <c r="O667"/>
      <c r="P667"/>
    </row>
    <row r="668" spans="2:16" x14ac:dyDescent="0.2">
      <c r="B668"/>
      <c r="C668"/>
      <c r="D668"/>
      <c r="E668"/>
      <c r="F668"/>
      <c r="G668"/>
      <c r="H668"/>
      <c r="I668"/>
      <c r="J668"/>
      <c r="K668"/>
      <c r="L668"/>
      <c r="M668"/>
      <c r="N668"/>
      <c r="O668"/>
      <c r="P668"/>
    </row>
    <row r="669" spans="2:16" x14ac:dyDescent="0.2">
      <c r="B669"/>
      <c r="C669"/>
      <c r="D669"/>
      <c r="E669"/>
      <c r="F669"/>
      <c r="G669"/>
      <c r="H669"/>
      <c r="I669"/>
      <c r="J669"/>
      <c r="K669"/>
      <c r="L669"/>
      <c r="M669"/>
      <c r="N669"/>
      <c r="O669"/>
      <c r="P669"/>
    </row>
    <row r="670" spans="2:16" x14ac:dyDescent="0.2">
      <c r="B670"/>
      <c r="C670"/>
      <c r="D670"/>
      <c r="E670"/>
      <c r="F670"/>
      <c r="G670"/>
      <c r="H670"/>
      <c r="I670"/>
      <c r="J670"/>
      <c r="K670"/>
      <c r="L670"/>
      <c r="M670"/>
      <c r="N670"/>
      <c r="O670"/>
      <c r="P670"/>
    </row>
    <row r="671" spans="2:16" x14ac:dyDescent="0.2">
      <c r="B671"/>
      <c r="C671"/>
      <c r="D671"/>
      <c r="E671"/>
      <c r="F671"/>
      <c r="G671"/>
      <c r="H671"/>
      <c r="I671"/>
      <c r="J671"/>
      <c r="K671"/>
      <c r="L671"/>
      <c r="M671"/>
      <c r="N671"/>
      <c r="O671"/>
      <c r="P671"/>
    </row>
    <row r="672" spans="2:16" x14ac:dyDescent="0.2">
      <c r="B672"/>
      <c r="C672"/>
      <c r="D672"/>
      <c r="E672"/>
      <c r="F672"/>
      <c r="G672"/>
      <c r="H672"/>
      <c r="I672"/>
      <c r="J672"/>
      <c r="K672"/>
      <c r="L672"/>
      <c r="M672"/>
      <c r="N672"/>
      <c r="O672"/>
      <c r="P672"/>
    </row>
    <row r="673" spans="2:16" x14ac:dyDescent="0.2">
      <c r="B673"/>
      <c r="C673"/>
      <c r="D673"/>
      <c r="E673"/>
      <c r="F673"/>
      <c r="G673"/>
      <c r="H673"/>
      <c r="I673"/>
      <c r="J673"/>
      <c r="K673"/>
      <c r="L673"/>
      <c r="M673"/>
      <c r="N673"/>
      <c r="O673"/>
      <c r="P673"/>
    </row>
    <row r="674" spans="2:16" x14ac:dyDescent="0.2">
      <c r="B674"/>
      <c r="C674"/>
      <c r="D674"/>
      <c r="E674"/>
      <c r="F674"/>
      <c r="G674"/>
      <c r="H674"/>
      <c r="I674"/>
      <c r="J674"/>
      <c r="K674"/>
      <c r="L674"/>
      <c r="M674"/>
      <c r="N674"/>
      <c r="O674"/>
      <c r="P674"/>
    </row>
    <row r="675" spans="2:16" x14ac:dyDescent="0.2">
      <c r="B675"/>
      <c r="C675"/>
      <c r="D675"/>
      <c r="E675"/>
      <c r="F675"/>
      <c r="G675"/>
      <c r="H675"/>
      <c r="I675"/>
      <c r="J675"/>
      <c r="K675"/>
      <c r="L675"/>
      <c r="M675"/>
      <c r="N675"/>
      <c r="O675"/>
      <c r="P675"/>
    </row>
    <row r="676" spans="2:16" x14ac:dyDescent="0.2">
      <c r="B676"/>
      <c r="C676"/>
      <c r="D676"/>
      <c r="E676"/>
      <c r="F676"/>
      <c r="G676"/>
      <c r="H676"/>
      <c r="I676"/>
      <c r="J676"/>
      <c r="K676"/>
      <c r="L676"/>
      <c r="M676"/>
      <c r="N676"/>
      <c r="O676"/>
      <c r="P676"/>
    </row>
    <row r="677" spans="2:16" x14ac:dyDescent="0.2">
      <c r="B677"/>
      <c r="C677"/>
      <c r="D677"/>
      <c r="E677"/>
      <c r="F677"/>
      <c r="G677"/>
      <c r="H677"/>
      <c r="I677"/>
      <c r="J677"/>
      <c r="K677"/>
      <c r="L677"/>
      <c r="M677"/>
      <c r="N677"/>
      <c r="O677"/>
      <c r="P677"/>
    </row>
    <row r="678" spans="2:16" x14ac:dyDescent="0.2">
      <c r="B678"/>
      <c r="C678"/>
      <c r="D678"/>
      <c r="E678"/>
      <c r="F678"/>
      <c r="G678"/>
      <c r="H678"/>
      <c r="I678"/>
      <c r="J678"/>
      <c r="K678"/>
      <c r="L678"/>
      <c r="M678"/>
      <c r="N678"/>
      <c r="O678"/>
      <c r="P678"/>
    </row>
    <row r="679" spans="2:16" x14ac:dyDescent="0.2">
      <c r="B679"/>
      <c r="C679"/>
      <c r="D679"/>
      <c r="E679"/>
      <c r="F679"/>
      <c r="G679"/>
      <c r="H679"/>
      <c r="I679"/>
      <c r="J679"/>
      <c r="K679"/>
      <c r="L679"/>
      <c r="M679"/>
      <c r="N679"/>
      <c r="O679"/>
      <c r="P679"/>
    </row>
    <row r="680" spans="2:16" x14ac:dyDescent="0.2">
      <c r="B680"/>
      <c r="C680"/>
      <c r="D680"/>
      <c r="E680"/>
      <c r="F680"/>
      <c r="G680"/>
      <c r="H680"/>
      <c r="I680"/>
      <c r="J680"/>
      <c r="K680"/>
      <c r="L680"/>
      <c r="M680"/>
      <c r="N680"/>
      <c r="O680"/>
      <c r="P680"/>
    </row>
    <row r="681" spans="2:16" x14ac:dyDescent="0.2">
      <c r="B681"/>
      <c r="C681"/>
      <c r="D681"/>
      <c r="E681"/>
      <c r="F681"/>
      <c r="G681"/>
      <c r="H681"/>
      <c r="I681"/>
      <c r="J681"/>
      <c r="K681"/>
      <c r="L681"/>
      <c r="M681"/>
      <c r="N681"/>
      <c r="O681"/>
      <c r="P681"/>
    </row>
    <row r="682" spans="2:16" x14ac:dyDescent="0.2">
      <c r="B682"/>
      <c r="C682"/>
      <c r="D682"/>
      <c r="E682"/>
      <c r="F682"/>
      <c r="G682"/>
      <c r="H682"/>
      <c r="I682"/>
      <c r="J682"/>
      <c r="K682"/>
      <c r="L682"/>
      <c r="M682"/>
      <c r="N682"/>
      <c r="O682"/>
      <c r="P682"/>
    </row>
    <row r="683" spans="2:16" x14ac:dyDescent="0.2">
      <c r="B683"/>
      <c r="C683"/>
      <c r="D683"/>
      <c r="E683"/>
      <c r="F683"/>
      <c r="G683"/>
      <c r="H683"/>
      <c r="I683"/>
      <c r="J683"/>
      <c r="K683"/>
      <c r="L683"/>
      <c r="M683"/>
      <c r="N683"/>
      <c r="O683"/>
      <c r="P683"/>
    </row>
    <row r="684" spans="2:16" x14ac:dyDescent="0.2">
      <c r="B684"/>
      <c r="C684"/>
      <c r="D684"/>
      <c r="E684"/>
      <c r="F684"/>
      <c r="G684"/>
      <c r="H684"/>
      <c r="I684"/>
      <c r="J684"/>
      <c r="K684"/>
      <c r="L684"/>
      <c r="M684"/>
      <c r="N684"/>
      <c r="O684"/>
      <c r="P684"/>
    </row>
    <row r="685" spans="2:16" x14ac:dyDescent="0.2">
      <c r="B685"/>
      <c r="C685"/>
      <c r="D685"/>
      <c r="E685"/>
      <c r="F685"/>
      <c r="G685"/>
      <c r="H685"/>
      <c r="I685"/>
      <c r="J685"/>
      <c r="K685"/>
      <c r="L685"/>
      <c r="M685"/>
      <c r="N685"/>
      <c r="O685"/>
      <c r="P685"/>
    </row>
    <row r="686" spans="2:16" x14ac:dyDescent="0.2">
      <c r="B686"/>
      <c r="C686"/>
      <c r="D686"/>
      <c r="E686"/>
      <c r="F686"/>
      <c r="G686"/>
      <c r="H686"/>
      <c r="I686"/>
      <c r="J686"/>
      <c r="K686"/>
      <c r="L686"/>
      <c r="M686"/>
      <c r="N686"/>
      <c r="O686"/>
      <c r="P686"/>
    </row>
    <row r="687" spans="2:16" x14ac:dyDescent="0.2">
      <c r="B687"/>
      <c r="C687"/>
      <c r="D687"/>
      <c r="E687"/>
      <c r="F687"/>
      <c r="G687"/>
      <c r="H687"/>
      <c r="I687"/>
      <c r="J687"/>
      <c r="K687"/>
      <c r="L687"/>
      <c r="M687"/>
      <c r="N687"/>
      <c r="O687"/>
      <c r="P687"/>
    </row>
    <row r="688" spans="2:16" x14ac:dyDescent="0.2">
      <c r="B688"/>
      <c r="C688"/>
      <c r="D688"/>
      <c r="E688"/>
      <c r="F688"/>
      <c r="G688"/>
      <c r="H688"/>
      <c r="I688"/>
      <c r="J688"/>
      <c r="K688"/>
      <c r="L688"/>
      <c r="M688"/>
      <c r="N688"/>
      <c r="O688"/>
      <c r="P688"/>
    </row>
    <row r="689" spans="2:16" x14ac:dyDescent="0.2">
      <c r="B689"/>
      <c r="C689"/>
      <c r="D689"/>
      <c r="E689"/>
      <c r="F689"/>
      <c r="G689"/>
      <c r="H689"/>
      <c r="I689"/>
      <c r="J689"/>
      <c r="K689"/>
      <c r="L689"/>
      <c r="M689"/>
      <c r="N689"/>
      <c r="O689"/>
      <c r="P689"/>
    </row>
    <row r="690" spans="2:16" x14ac:dyDescent="0.2">
      <c r="B690"/>
      <c r="C690"/>
      <c r="D690"/>
      <c r="E690"/>
      <c r="F690"/>
      <c r="G690"/>
      <c r="H690"/>
      <c r="I690"/>
      <c r="J690"/>
      <c r="K690"/>
      <c r="L690"/>
      <c r="M690"/>
      <c r="N690"/>
      <c r="O690"/>
      <c r="P690"/>
    </row>
    <row r="691" spans="2:16" x14ac:dyDescent="0.2">
      <c r="B691"/>
      <c r="C691"/>
      <c r="D691"/>
      <c r="E691"/>
      <c r="F691"/>
      <c r="G691"/>
      <c r="H691"/>
      <c r="I691"/>
      <c r="J691"/>
      <c r="K691"/>
      <c r="L691"/>
      <c r="M691"/>
      <c r="N691"/>
      <c r="O691"/>
      <c r="P691"/>
    </row>
    <row r="692" spans="2:16" x14ac:dyDescent="0.2">
      <c r="B692"/>
      <c r="C692"/>
      <c r="D692"/>
      <c r="E692"/>
      <c r="F692"/>
      <c r="G692"/>
      <c r="H692"/>
      <c r="I692"/>
      <c r="J692"/>
      <c r="K692"/>
      <c r="L692"/>
      <c r="M692"/>
      <c r="N692"/>
      <c r="O692"/>
      <c r="P692"/>
    </row>
    <row r="693" spans="2:16" x14ac:dyDescent="0.2">
      <c r="B693"/>
      <c r="C693"/>
      <c r="D693"/>
      <c r="E693"/>
      <c r="F693"/>
      <c r="G693"/>
      <c r="H693"/>
      <c r="I693"/>
      <c r="J693"/>
      <c r="K693"/>
      <c r="L693"/>
      <c r="M693"/>
      <c r="N693"/>
      <c r="O693"/>
      <c r="P693"/>
    </row>
    <row r="694" spans="2:16" x14ac:dyDescent="0.2">
      <c r="B694"/>
      <c r="C694"/>
      <c r="D694"/>
      <c r="E694"/>
      <c r="F694"/>
      <c r="G694"/>
      <c r="H694"/>
      <c r="I694"/>
      <c r="J694"/>
      <c r="K694"/>
      <c r="L694"/>
      <c r="M694"/>
      <c r="N694"/>
      <c r="O694"/>
      <c r="P694"/>
    </row>
    <row r="695" spans="2:16" x14ac:dyDescent="0.2">
      <c r="B695"/>
      <c r="C695"/>
      <c r="D695"/>
      <c r="E695"/>
      <c r="F695"/>
      <c r="G695"/>
      <c r="H695"/>
      <c r="I695"/>
      <c r="J695"/>
      <c r="K695"/>
      <c r="L695"/>
      <c r="M695"/>
      <c r="N695"/>
      <c r="O695"/>
      <c r="P695"/>
    </row>
    <row r="696" spans="2:16" x14ac:dyDescent="0.2">
      <c r="B696"/>
      <c r="C696"/>
      <c r="D696"/>
      <c r="E696"/>
      <c r="F696"/>
      <c r="G696"/>
      <c r="H696"/>
      <c r="I696"/>
      <c r="J696"/>
      <c r="K696"/>
      <c r="L696"/>
      <c r="M696"/>
      <c r="N696"/>
      <c r="O696"/>
      <c r="P696"/>
    </row>
    <row r="697" spans="2:16" x14ac:dyDescent="0.2">
      <c r="B697"/>
      <c r="C697"/>
      <c r="D697"/>
      <c r="E697"/>
      <c r="F697"/>
      <c r="G697"/>
      <c r="H697"/>
      <c r="I697"/>
      <c r="J697"/>
      <c r="K697"/>
      <c r="L697"/>
      <c r="M697"/>
      <c r="N697"/>
      <c r="O697"/>
      <c r="P697"/>
    </row>
    <row r="698" spans="2:16" x14ac:dyDescent="0.2">
      <c r="B698"/>
      <c r="C698"/>
      <c r="D698"/>
      <c r="E698"/>
      <c r="F698"/>
      <c r="G698"/>
      <c r="H698"/>
      <c r="I698"/>
      <c r="J698"/>
      <c r="K698"/>
      <c r="L698"/>
      <c r="M698"/>
      <c r="N698"/>
      <c r="O698"/>
      <c r="P698"/>
    </row>
    <row r="699" spans="2:16" x14ac:dyDescent="0.2">
      <c r="B699"/>
      <c r="C699"/>
      <c r="D699"/>
      <c r="E699"/>
      <c r="F699"/>
      <c r="G699"/>
      <c r="H699"/>
      <c r="I699"/>
      <c r="J699"/>
      <c r="K699"/>
      <c r="L699"/>
      <c r="M699"/>
      <c r="N699"/>
      <c r="O699"/>
      <c r="P699"/>
    </row>
    <row r="700" spans="2:16" x14ac:dyDescent="0.2">
      <c r="B700"/>
      <c r="C700"/>
      <c r="D700"/>
      <c r="E700"/>
      <c r="F700"/>
      <c r="G700"/>
      <c r="H700"/>
      <c r="I700"/>
      <c r="J700"/>
      <c r="K700"/>
      <c r="L700"/>
      <c r="M700"/>
      <c r="N700"/>
      <c r="O700"/>
      <c r="P700"/>
    </row>
    <row r="701" spans="2:16" x14ac:dyDescent="0.2">
      <c r="B701"/>
      <c r="C701"/>
      <c r="D701"/>
      <c r="E701"/>
      <c r="F701"/>
      <c r="G701"/>
      <c r="H701"/>
      <c r="I701"/>
      <c r="J701"/>
      <c r="K701"/>
      <c r="L701"/>
      <c r="M701"/>
      <c r="N701"/>
      <c r="O701"/>
      <c r="P701"/>
    </row>
    <row r="702" spans="2:16" x14ac:dyDescent="0.2">
      <c r="B702"/>
      <c r="C702"/>
      <c r="D702"/>
      <c r="E702"/>
      <c r="F702"/>
      <c r="G702"/>
      <c r="H702"/>
      <c r="I702"/>
      <c r="J702"/>
      <c r="K702"/>
      <c r="L702"/>
      <c r="M702"/>
      <c r="N702"/>
      <c r="O702"/>
      <c r="P702"/>
    </row>
    <row r="703" spans="2:16" x14ac:dyDescent="0.2">
      <c r="B703"/>
      <c r="C703"/>
      <c r="D703"/>
      <c r="E703"/>
      <c r="F703"/>
      <c r="G703"/>
      <c r="H703"/>
      <c r="I703"/>
      <c r="J703"/>
      <c r="K703"/>
      <c r="L703"/>
      <c r="M703"/>
      <c r="N703"/>
      <c r="O703"/>
      <c r="P703"/>
    </row>
    <row r="704" spans="2:16" x14ac:dyDescent="0.2">
      <c r="B704"/>
      <c r="C704"/>
      <c r="D704"/>
      <c r="E704"/>
      <c r="F704"/>
      <c r="G704"/>
      <c r="H704"/>
      <c r="I704"/>
      <c r="J704"/>
      <c r="K704"/>
      <c r="L704"/>
      <c r="M704"/>
      <c r="N704"/>
      <c r="O704"/>
      <c r="P704"/>
    </row>
    <row r="705" spans="2:16" x14ac:dyDescent="0.2">
      <c r="B705"/>
      <c r="C705"/>
      <c r="D705"/>
      <c r="E705"/>
      <c r="F705"/>
      <c r="G705"/>
      <c r="H705"/>
      <c r="I705"/>
      <c r="J705"/>
      <c r="K705"/>
      <c r="L705"/>
      <c r="M705"/>
      <c r="N705"/>
      <c r="O705"/>
      <c r="P705"/>
    </row>
    <row r="706" spans="2:16" x14ac:dyDescent="0.2">
      <c r="B706"/>
      <c r="C706"/>
      <c r="D706"/>
      <c r="E706"/>
      <c r="F706"/>
      <c r="G706"/>
      <c r="H706"/>
      <c r="I706"/>
      <c r="J706"/>
      <c r="K706"/>
      <c r="L706"/>
      <c r="M706"/>
      <c r="N706"/>
      <c r="O706"/>
      <c r="P706"/>
    </row>
    <row r="707" spans="2:16" x14ac:dyDescent="0.2">
      <c r="B707"/>
      <c r="C707"/>
      <c r="D707"/>
      <c r="E707"/>
      <c r="F707"/>
      <c r="G707"/>
      <c r="H707"/>
      <c r="I707"/>
      <c r="J707"/>
      <c r="K707"/>
      <c r="L707"/>
      <c r="M707"/>
      <c r="N707"/>
      <c r="O707"/>
      <c r="P707"/>
    </row>
    <row r="708" spans="2:16" x14ac:dyDescent="0.2">
      <c r="B708"/>
      <c r="C708"/>
      <c r="D708"/>
      <c r="E708"/>
      <c r="F708"/>
      <c r="G708"/>
      <c r="H708"/>
      <c r="I708"/>
      <c r="J708"/>
      <c r="K708"/>
      <c r="L708"/>
      <c r="M708"/>
      <c r="N708"/>
      <c r="O708"/>
      <c r="P708"/>
    </row>
    <row r="709" spans="2:16" x14ac:dyDescent="0.2">
      <c r="B709"/>
      <c r="C709"/>
      <c r="D709"/>
      <c r="E709"/>
      <c r="F709"/>
      <c r="G709"/>
      <c r="H709"/>
      <c r="I709"/>
      <c r="J709"/>
      <c r="K709"/>
      <c r="L709"/>
      <c r="M709"/>
      <c r="N709"/>
      <c r="O709"/>
      <c r="P709"/>
    </row>
    <row r="710" spans="2:16" x14ac:dyDescent="0.2">
      <c r="B710"/>
      <c r="C710"/>
      <c r="D710"/>
      <c r="E710"/>
      <c r="F710"/>
      <c r="G710"/>
      <c r="H710"/>
      <c r="I710"/>
      <c r="J710"/>
      <c r="K710"/>
      <c r="L710"/>
      <c r="M710"/>
      <c r="N710"/>
      <c r="O710"/>
      <c r="P710"/>
    </row>
    <row r="711" spans="2:16" x14ac:dyDescent="0.2">
      <c r="B711"/>
      <c r="C711"/>
      <c r="D711"/>
      <c r="E711"/>
      <c r="F711"/>
      <c r="G711"/>
      <c r="H711"/>
      <c r="I711"/>
      <c r="J711"/>
      <c r="K711"/>
      <c r="L711"/>
      <c r="M711"/>
      <c r="N711"/>
      <c r="O711"/>
      <c r="P711"/>
    </row>
    <row r="712" spans="2:16" x14ac:dyDescent="0.2">
      <c r="B712"/>
      <c r="C712"/>
      <c r="D712"/>
      <c r="E712"/>
      <c r="F712"/>
      <c r="G712"/>
      <c r="H712"/>
      <c r="I712"/>
      <c r="J712"/>
      <c r="K712"/>
      <c r="L712"/>
      <c r="M712"/>
      <c r="N712"/>
      <c r="O712"/>
      <c r="P712"/>
    </row>
    <row r="713" spans="2:16" x14ac:dyDescent="0.2">
      <c r="B713"/>
      <c r="C713"/>
      <c r="D713"/>
      <c r="E713"/>
      <c r="F713"/>
      <c r="G713"/>
      <c r="H713"/>
      <c r="I713"/>
      <c r="J713"/>
      <c r="K713"/>
      <c r="L713"/>
      <c r="M713"/>
      <c r="N713"/>
      <c r="O713"/>
      <c r="P713"/>
    </row>
    <row r="714" spans="2:16" x14ac:dyDescent="0.2">
      <c r="B714"/>
      <c r="C714"/>
      <c r="D714"/>
      <c r="E714"/>
      <c r="F714"/>
      <c r="G714"/>
      <c r="H714"/>
      <c r="I714"/>
      <c r="J714"/>
      <c r="K714"/>
      <c r="L714"/>
      <c r="M714"/>
      <c r="N714"/>
      <c r="O714"/>
      <c r="P714"/>
    </row>
    <row r="715" spans="2:16" x14ac:dyDescent="0.2">
      <c r="B715"/>
      <c r="C715"/>
      <c r="D715"/>
      <c r="E715"/>
      <c r="F715"/>
      <c r="G715"/>
      <c r="H715"/>
      <c r="I715"/>
      <c r="J715"/>
      <c r="K715"/>
      <c r="L715"/>
      <c r="M715"/>
      <c r="N715"/>
      <c r="O715"/>
      <c r="P715"/>
    </row>
    <row r="716" spans="2:16" x14ac:dyDescent="0.2">
      <c r="B716"/>
      <c r="C716"/>
      <c r="D716"/>
      <c r="E716"/>
      <c r="F716"/>
      <c r="G716"/>
      <c r="H716"/>
      <c r="I716"/>
      <c r="J716"/>
      <c r="K716"/>
      <c r="L716"/>
      <c r="M716"/>
      <c r="N716"/>
      <c r="O716"/>
      <c r="P716"/>
    </row>
    <row r="717" spans="2:16" x14ac:dyDescent="0.2">
      <c r="B717"/>
      <c r="C717"/>
      <c r="D717"/>
      <c r="E717"/>
      <c r="F717"/>
      <c r="G717"/>
      <c r="H717"/>
      <c r="I717"/>
      <c r="J717"/>
      <c r="K717"/>
      <c r="L717"/>
      <c r="M717"/>
      <c r="N717"/>
      <c r="O717"/>
      <c r="P717"/>
    </row>
    <row r="718" spans="2:16" x14ac:dyDescent="0.2">
      <c r="B718"/>
      <c r="C718"/>
      <c r="D718"/>
      <c r="E718"/>
      <c r="F718"/>
      <c r="G718"/>
      <c r="H718"/>
      <c r="I718"/>
      <c r="J718"/>
      <c r="K718"/>
      <c r="L718"/>
      <c r="M718"/>
      <c r="N718"/>
      <c r="O718"/>
      <c r="P718"/>
    </row>
    <row r="719" spans="2:16" x14ac:dyDescent="0.2">
      <c r="B719"/>
      <c r="C719"/>
      <c r="D719"/>
      <c r="E719"/>
      <c r="F719"/>
      <c r="G719"/>
      <c r="H719"/>
      <c r="I719"/>
      <c r="J719"/>
      <c r="K719"/>
      <c r="L719"/>
      <c r="M719"/>
      <c r="N719"/>
      <c r="O719"/>
      <c r="P719"/>
    </row>
    <row r="720" spans="2:16" x14ac:dyDescent="0.2">
      <c r="B720"/>
      <c r="C720"/>
      <c r="D720"/>
      <c r="E720"/>
      <c r="F720"/>
      <c r="G720"/>
      <c r="H720"/>
      <c r="I720"/>
      <c r="J720"/>
      <c r="K720"/>
      <c r="L720"/>
      <c r="M720"/>
      <c r="N720"/>
      <c r="O720"/>
      <c r="P720"/>
    </row>
    <row r="721" spans="2:16" x14ac:dyDescent="0.2">
      <c r="B721"/>
      <c r="C721"/>
      <c r="D721"/>
      <c r="E721"/>
      <c r="F721"/>
      <c r="G721"/>
      <c r="H721"/>
      <c r="I721"/>
      <c r="J721"/>
      <c r="K721"/>
      <c r="L721"/>
      <c r="M721"/>
      <c r="N721"/>
      <c r="O721"/>
      <c r="P721"/>
    </row>
    <row r="722" spans="2:16" x14ac:dyDescent="0.2">
      <c r="B722"/>
      <c r="C722"/>
      <c r="D722"/>
      <c r="E722"/>
      <c r="F722"/>
      <c r="G722"/>
      <c r="H722"/>
      <c r="I722"/>
      <c r="J722"/>
      <c r="K722"/>
      <c r="L722"/>
      <c r="M722"/>
      <c r="N722"/>
      <c r="O722"/>
      <c r="P722"/>
    </row>
    <row r="723" spans="2:16" x14ac:dyDescent="0.2">
      <c r="B723"/>
      <c r="C723"/>
      <c r="D723"/>
      <c r="E723"/>
      <c r="F723"/>
      <c r="G723"/>
      <c r="H723"/>
      <c r="I723"/>
      <c r="J723"/>
      <c r="K723"/>
      <c r="L723"/>
      <c r="M723"/>
      <c r="N723"/>
      <c r="O723"/>
      <c r="P723"/>
    </row>
    <row r="724" spans="2:16" x14ac:dyDescent="0.2">
      <c r="B724"/>
      <c r="C724"/>
      <c r="D724"/>
      <c r="E724"/>
      <c r="F724"/>
      <c r="G724"/>
      <c r="H724"/>
      <c r="I724"/>
      <c r="J724"/>
      <c r="K724"/>
      <c r="L724"/>
      <c r="M724"/>
      <c r="N724"/>
      <c r="O724"/>
      <c r="P724"/>
    </row>
    <row r="725" spans="2:16" x14ac:dyDescent="0.2">
      <c r="B725"/>
      <c r="C725"/>
      <c r="D725"/>
      <c r="E725"/>
      <c r="F725"/>
      <c r="G725"/>
      <c r="H725"/>
      <c r="I725"/>
      <c r="J725"/>
      <c r="K725"/>
      <c r="L725"/>
      <c r="M725"/>
      <c r="N725"/>
      <c r="O725"/>
      <c r="P725"/>
    </row>
    <row r="726" spans="2:16" x14ac:dyDescent="0.2">
      <c r="B726"/>
      <c r="C726"/>
      <c r="D726"/>
      <c r="E726"/>
      <c r="F726"/>
      <c r="G726"/>
      <c r="H726"/>
      <c r="I726"/>
      <c r="J726"/>
      <c r="K726"/>
      <c r="L726"/>
      <c r="M726"/>
      <c r="N726"/>
      <c r="O726"/>
      <c r="P726"/>
    </row>
    <row r="727" spans="2:16" x14ac:dyDescent="0.2">
      <c r="B727"/>
      <c r="C727"/>
      <c r="D727"/>
      <c r="E727"/>
      <c r="F727"/>
      <c r="G727"/>
      <c r="H727"/>
      <c r="I727"/>
      <c r="J727"/>
      <c r="K727"/>
      <c r="L727"/>
      <c r="M727"/>
      <c r="N727"/>
      <c r="O727"/>
      <c r="P727"/>
    </row>
    <row r="728" spans="2:16" x14ac:dyDescent="0.2">
      <c r="B728"/>
      <c r="C728"/>
      <c r="D728"/>
      <c r="E728"/>
      <c r="F728"/>
      <c r="G728"/>
      <c r="H728"/>
      <c r="I728"/>
      <c r="J728"/>
      <c r="K728"/>
      <c r="L728"/>
      <c r="M728"/>
      <c r="N728"/>
      <c r="O728"/>
      <c r="P728"/>
    </row>
    <row r="729" spans="2:16" x14ac:dyDescent="0.2">
      <c r="B729"/>
      <c r="C729"/>
      <c r="D729"/>
      <c r="E729"/>
      <c r="F729"/>
      <c r="G729"/>
      <c r="H729"/>
      <c r="I729"/>
      <c r="J729"/>
      <c r="K729"/>
      <c r="L729"/>
      <c r="M729"/>
      <c r="N729"/>
      <c r="O729"/>
      <c r="P729"/>
    </row>
    <row r="730" spans="2:16" x14ac:dyDescent="0.2">
      <c r="B730"/>
      <c r="C730"/>
      <c r="D730"/>
      <c r="E730"/>
      <c r="F730"/>
      <c r="G730"/>
      <c r="H730"/>
      <c r="I730"/>
      <c r="J730"/>
      <c r="K730"/>
      <c r="L730"/>
      <c r="M730"/>
      <c r="N730"/>
      <c r="O730"/>
      <c r="P730"/>
    </row>
    <row r="731" spans="2:16" x14ac:dyDescent="0.2">
      <c r="B731"/>
      <c r="C731"/>
      <c r="D731"/>
      <c r="E731"/>
      <c r="F731"/>
      <c r="G731"/>
      <c r="H731"/>
      <c r="I731"/>
      <c r="J731"/>
      <c r="K731"/>
      <c r="L731"/>
      <c r="M731"/>
      <c r="N731"/>
      <c r="O731"/>
      <c r="P731"/>
    </row>
    <row r="732" spans="2:16" x14ac:dyDescent="0.2">
      <c r="B732"/>
      <c r="C732"/>
      <c r="D732"/>
      <c r="E732"/>
      <c r="F732"/>
      <c r="G732"/>
      <c r="H732"/>
      <c r="I732"/>
      <c r="J732"/>
      <c r="K732"/>
      <c r="L732"/>
      <c r="M732"/>
      <c r="N732"/>
      <c r="O732"/>
      <c r="P732"/>
    </row>
    <row r="733" spans="2:16" x14ac:dyDescent="0.2">
      <c r="B733"/>
      <c r="C733"/>
      <c r="D733"/>
      <c r="E733"/>
      <c r="F733"/>
      <c r="G733"/>
      <c r="H733"/>
      <c r="I733"/>
      <c r="J733"/>
      <c r="K733"/>
      <c r="L733"/>
      <c r="M733"/>
      <c r="N733"/>
      <c r="O733"/>
      <c r="P733"/>
    </row>
    <row r="734" spans="2:16" x14ac:dyDescent="0.2">
      <c r="B734"/>
      <c r="C734"/>
      <c r="D734"/>
      <c r="E734"/>
      <c r="F734"/>
      <c r="G734"/>
      <c r="H734"/>
      <c r="I734"/>
      <c r="J734"/>
      <c r="K734"/>
      <c r="L734"/>
      <c r="M734"/>
      <c r="N734"/>
      <c r="O734"/>
      <c r="P734"/>
    </row>
    <row r="735" spans="2:16" x14ac:dyDescent="0.2">
      <c r="B735"/>
      <c r="C735"/>
      <c r="D735"/>
      <c r="E735"/>
      <c r="F735"/>
      <c r="G735"/>
      <c r="H735"/>
      <c r="I735"/>
      <c r="J735"/>
      <c r="K735"/>
      <c r="L735"/>
      <c r="M735"/>
      <c r="N735"/>
      <c r="O735"/>
      <c r="P735"/>
    </row>
    <row r="736" spans="2:16" x14ac:dyDescent="0.2">
      <c r="B736"/>
      <c r="C736"/>
      <c r="D736"/>
      <c r="E736"/>
      <c r="F736"/>
      <c r="G736"/>
      <c r="H736"/>
      <c r="I736"/>
      <c r="J736"/>
      <c r="K736"/>
      <c r="L736"/>
      <c r="M736"/>
      <c r="N736"/>
      <c r="O736"/>
      <c r="P736"/>
    </row>
    <row r="737" spans="2:16" x14ac:dyDescent="0.2">
      <c r="B737"/>
      <c r="C737"/>
      <c r="D737"/>
      <c r="E737"/>
      <c r="F737"/>
      <c r="G737"/>
      <c r="H737"/>
      <c r="I737"/>
      <c r="J737"/>
      <c r="K737"/>
      <c r="L737"/>
      <c r="M737"/>
      <c r="N737"/>
      <c r="O737"/>
      <c r="P737"/>
    </row>
    <row r="738" spans="2:16" x14ac:dyDescent="0.2">
      <c r="B738"/>
      <c r="C738"/>
      <c r="D738"/>
      <c r="E738"/>
      <c r="F738"/>
      <c r="G738"/>
      <c r="H738"/>
      <c r="I738"/>
      <c r="J738"/>
      <c r="K738"/>
      <c r="L738"/>
      <c r="M738"/>
      <c r="N738"/>
      <c r="O738"/>
      <c r="P738"/>
    </row>
    <row r="739" spans="2:16" x14ac:dyDescent="0.2">
      <c r="B739"/>
      <c r="C739"/>
      <c r="D739"/>
      <c r="E739"/>
      <c r="F739"/>
      <c r="G739"/>
      <c r="H739"/>
      <c r="I739"/>
      <c r="J739"/>
      <c r="K739"/>
      <c r="L739"/>
      <c r="M739"/>
      <c r="N739"/>
      <c r="O739"/>
      <c r="P739"/>
    </row>
    <row r="740" spans="2:16" x14ac:dyDescent="0.2">
      <c r="B740"/>
      <c r="C740"/>
      <c r="D740"/>
      <c r="E740"/>
      <c r="F740"/>
      <c r="G740"/>
      <c r="H740"/>
      <c r="I740"/>
      <c r="J740"/>
      <c r="K740"/>
      <c r="L740"/>
      <c r="M740"/>
      <c r="N740"/>
      <c r="O740"/>
      <c r="P740"/>
    </row>
    <row r="741" spans="2:16" x14ac:dyDescent="0.2">
      <c r="B741"/>
      <c r="C741"/>
      <c r="D741"/>
      <c r="E741"/>
      <c r="F741"/>
      <c r="G741"/>
      <c r="H741"/>
      <c r="I741"/>
      <c r="J741"/>
      <c r="K741"/>
      <c r="L741"/>
      <c r="M741"/>
      <c r="N741"/>
      <c r="O741"/>
      <c r="P741"/>
    </row>
    <row r="742" spans="2:16" x14ac:dyDescent="0.2">
      <c r="B742"/>
      <c r="C742"/>
      <c r="D742"/>
      <c r="E742"/>
      <c r="F742"/>
      <c r="G742"/>
      <c r="H742"/>
      <c r="I742"/>
      <c r="J742"/>
      <c r="K742"/>
      <c r="L742"/>
      <c r="M742"/>
      <c r="N742"/>
      <c r="O742"/>
      <c r="P742"/>
    </row>
    <row r="743" spans="2:16" x14ac:dyDescent="0.2">
      <c r="B743"/>
      <c r="C743"/>
      <c r="D743"/>
      <c r="E743"/>
      <c r="F743"/>
      <c r="G743"/>
      <c r="H743"/>
      <c r="I743"/>
      <c r="J743"/>
      <c r="K743"/>
      <c r="L743"/>
      <c r="M743"/>
      <c r="N743"/>
      <c r="O743"/>
      <c r="P743"/>
    </row>
    <row r="744" spans="2:16" x14ac:dyDescent="0.2">
      <c r="B744"/>
      <c r="C744"/>
      <c r="D744"/>
      <c r="E744"/>
      <c r="F744"/>
      <c r="G744"/>
      <c r="H744"/>
      <c r="I744"/>
      <c r="J744"/>
      <c r="K744"/>
      <c r="L744"/>
      <c r="M744"/>
      <c r="N744"/>
      <c r="O744"/>
      <c r="P744"/>
    </row>
    <row r="745" spans="2:16" x14ac:dyDescent="0.2">
      <c r="B745"/>
      <c r="C745"/>
      <c r="D745"/>
      <c r="E745"/>
      <c r="F745"/>
      <c r="G745"/>
      <c r="H745"/>
      <c r="I745"/>
      <c r="J745"/>
      <c r="K745"/>
      <c r="L745"/>
      <c r="M745"/>
      <c r="N745"/>
      <c r="O745"/>
      <c r="P745"/>
    </row>
    <row r="746" spans="2:16" x14ac:dyDescent="0.2">
      <c r="B746"/>
      <c r="C746"/>
      <c r="D746"/>
      <c r="E746"/>
      <c r="F746"/>
      <c r="G746"/>
      <c r="H746"/>
      <c r="I746"/>
      <c r="J746"/>
      <c r="K746"/>
      <c r="L746"/>
      <c r="M746"/>
      <c r="N746"/>
      <c r="O746"/>
      <c r="P746"/>
    </row>
    <row r="747" spans="2:16" x14ac:dyDescent="0.2">
      <c r="B747"/>
      <c r="C747"/>
      <c r="D747"/>
      <c r="E747"/>
      <c r="F747"/>
      <c r="G747"/>
      <c r="H747"/>
      <c r="I747"/>
      <c r="J747"/>
      <c r="K747"/>
      <c r="L747"/>
      <c r="M747"/>
      <c r="N747"/>
      <c r="O747"/>
      <c r="P747"/>
    </row>
    <row r="748" spans="2:16" x14ac:dyDescent="0.2">
      <c r="B748"/>
      <c r="C748"/>
      <c r="D748"/>
      <c r="E748"/>
      <c r="F748"/>
      <c r="G748"/>
      <c r="H748"/>
      <c r="I748"/>
      <c r="J748"/>
      <c r="K748"/>
      <c r="L748"/>
      <c r="M748"/>
      <c r="N748"/>
      <c r="O748"/>
      <c r="P748"/>
    </row>
    <row r="749" spans="2:16" x14ac:dyDescent="0.2">
      <c r="B749"/>
      <c r="C749"/>
      <c r="D749"/>
      <c r="E749"/>
      <c r="F749"/>
      <c r="G749"/>
      <c r="H749"/>
      <c r="I749"/>
      <c r="J749"/>
      <c r="K749"/>
      <c r="L749"/>
      <c r="M749"/>
      <c r="N749"/>
      <c r="O749"/>
      <c r="P749"/>
    </row>
    <row r="750" spans="2:16" x14ac:dyDescent="0.2">
      <c r="B750"/>
      <c r="C750"/>
      <c r="D750"/>
      <c r="E750"/>
      <c r="F750"/>
      <c r="G750"/>
      <c r="H750"/>
      <c r="I750"/>
      <c r="J750"/>
      <c r="K750"/>
      <c r="L750"/>
      <c r="M750"/>
      <c r="N750"/>
      <c r="O750"/>
      <c r="P750"/>
    </row>
    <row r="751" spans="2:16" x14ac:dyDescent="0.2">
      <c r="B751"/>
      <c r="C751"/>
      <c r="D751"/>
      <c r="E751"/>
      <c r="F751"/>
      <c r="G751"/>
      <c r="H751"/>
      <c r="I751"/>
      <c r="J751"/>
      <c r="K751"/>
      <c r="L751"/>
      <c r="M751"/>
      <c r="N751"/>
      <c r="O751"/>
      <c r="P751"/>
    </row>
    <row r="752" spans="2:16" x14ac:dyDescent="0.2">
      <c r="B752"/>
      <c r="C752"/>
      <c r="D752"/>
      <c r="E752"/>
      <c r="F752"/>
      <c r="G752"/>
      <c r="H752"/>
      <c r="I752"/>
      <c r="J752"/>
      <c r="K752"/>
      <c r="L752"/>
      <c r="M752"/>
      <c r="N752"/>
      <c r="O752"/>
      <c r="P752"/>
    </row>
    <row r="753" spans="2:16" x14ac:dyDescent="0.2">
      <c r="B753"/>
      <c r="C753"/>
      <c r="D753"/>
      <c r="E753"/>
      <c r="F753"/>
      <c r="G753"/>
      <c r="H753"/>
      <c r="I753"/>
      <c r="J753"/>
      <c r="K753"/>
      <c r="L753"/>
      <c r="M753"/>
      <c r="N753"/>
      <c r="O753"/>
      <c r="P753"/>
    </row>
    <row r="754" spans="2:16" x14ac:dyDescent="0.2">
      <c r="B754"/>
      <c r="C754"/>
      <c r="D754"/>
      <c r="E754"/>
      <c r="F754"/>
      <c r="G754"/>
      <c r="H754"/>
      <c r="I754"/>
      <c r="J754"/>
      <c r="K754"/>
      <c r="L754"/>
      <c r="M754"/>
      <c r="N754"/>
      <c r="O754"/>
      <c r="P754"/>
    </row>
    <row r="755" spans="2:16" x14ac:dyDescent="0.2">
      <c r="B755"/>
      <c r="C755"/>
      <c r="D755"/>
      <c r="E755"/>
      <c r="F755"/>
      <c r="G755"/>
      <c r="H755"/>
      <c r="I755"/>
      <c r="J755"/>
      <c r="K755"/>
      <c r="L755"/>
      <c r="M755"/>
      <c r="N755"/>
      <c r="O755"/>
      <c r="P755"/>
    </row>
    <row r="756" spans="2:16" x14ac:dyDescent="0.2">
      <c r="B756"/>
      <c r="C756"/>
      <c r="D756"/>
      <c r="E756"/>
      <c r="F756"/>
      <c r="G756"/>
      <c r="H756"/>
      <c r="I756"/>
      <c r="J756"/>
      <c r="K756"/>
      <c r="L756"/>
      <c r="M756"/>
      <c r="N756"/>
      <c r="O756"/>
      <c r="P756"/>
    </row>
    <row r="757" spans="2:16" x14ac:dyDescent="0.2">
      <c r="B757"/>
      <c r="C757"/>
      <c r="D757"/>
      <c r="E757"/>
      <c r="F757"/>
      <c r="G757"/>
      <c r="H757"/>
      <c r="I757"/>
      <c r="J757"/>
      <c r="K757"/>
      <c r="L757"/>
      <c r="M757"/>
      <c r="N757"/>
      <c r="O757"/>
      <c r="P757"/>
    </row>
    <row r="758" spans="2:16" x14ac:dyDescent="0.2">
      <c r="B758"/>
      <c r="C758"/>
      <c r="D758"/>
      <c r="E758"/>
      <c r="F758"/>
      <c r="G758"/>
      <c r="H758"/>
      <c r="I758"/>
      <c r="J758"/>
      <c r="K758"/>
      <c r="L758"/>
      <c r="M758"/>
      <c r="N758"/>
      <c r="O758"/>
      <c r="P758"/>
    </row>
    <row r="759" spans="2:16" x14ac:dyDescent="0.2">
      <c r="B759"/>
      <c r="C759"/>
      <c r="D759"/>
      <c r="E759"/>
      <c r="F759"/>
      <c r="G759"/>
      <c r="H759"/>
      <c r="I759"/>
      <c r="J759"/>
      <c r="K759"/>
      <c r="L759"/>
      <c r="M759"/>
      <c r="N759"/>
      <c r="O759"/>
      <c r="P759"/>
    </row>
    <row r="760" spans="2:16" x14ac:dyDescent="0.2">
      <c r="B760"/>
      <c r="C760"/>
      <c r="D760"/>
      <c r="E760"/>
      <c r="F760"/>
      <c r="G760"/>
      <c r="H760"/>
      <c r="I760"/>
      <c r="J760"/>
      <c r="K760"/>
      <c r="L760"/>
      <c r="M760"/>
      <c r="N760"/>
      <c r="O760"/>
      <c r="P760"/>
    </row>
    <row r="761" spans="2:16" x14ac:dyDescent="0.2">
      <c r="B761"/>
      <c r="C761"/>
      <c r="D761"/>
      <c r="E761"/>
      <c r="F761"/>
      <c r="G761"/>
      <c r="H761"/>
      <c r="I761"/>
      <c r="J761"/>
      <c r="K761"/>
      <c r="L761"/>
      <c r="M761"/>
      <c r="N761"/>
      <c r="O761"/>
      <c r="P761"/>
    </row>
    <row r="762" spans="2:16" x14ac:dyDescent="0.2">
      <c r="B762"/>
      <c r="C762"/>
      <c r="D762"/>
      <c r="E762"/>
      <c r="F762"/>
      <c r="G762"/>
      <c r="H762"/>
      <c r="I762"/>
      <c r="J762"/>
      <c r="K762"/>
      <c r="L762"/>
      <c r="M762"/>
      <c r="N762"/>
      <c r="O762"/>
      <c r="P762"/>
    </row>
    <row r="763" spans="2:16" x14ac:dyDescent="0.2">
      <c r="B763"/>
      <c r="C763"/>
      <c r="D763"/>
      <c r="E763"/>
      <c r="F763"/>
      <c r="G763"/>
      <c r="H763"/>
      <c r="I763"/>
      <c r="J763"/>
      <c r="K763"/>
      <c r="L763"/>
      <c r="M763"/>
      <c r="N763"/>
      <c r="O763"/>
      <c r="P763"/>
    </row>
    <row r="764" spans="2:16" x14ac:dyDescent="0.2">
      <c r="B764"/>
      <c r="C764"/>
      <c r="D764"/>
      <c r="E764"/>
      <c r="F764"/>
      <c r="G764"/>
      <c r="H764"/>
      <c r="I764"/>
      <c r="J764"/>
      <c r="K764"/>
      <c r="L764"/>
      <c r="M764"/>
      <c r="N764"/>
      <c r="O764"/>
      <c r="P764"/>
    </row>
    <row r="765" spans="2:16" x14ac:dyDescent="0.2">
      <c r="B765"/>
      <c r="C765"/>
      <c r="D765"/>
      <c r="E765"/>
      <c r="F765"/>
      <c r="G765"/>
      <c r="H765"/>
      <c r="I765"/>
      <c r="J765"/>
      <c r="K765"/>
      <c r="L765"/>
      <c r="M765"/>
      <c r="N765"/>
      <c r="O765"/>
      <c r="P765"/>
    </row>
    <row r="766" spans="2:16" x14ac:dyDescent="0.2">
      <c r="B766"/>
      <c r="C766"/>
      <c r="D766"/>
      <c r="E766"/>
      <c r="F766"/>
      <c r="G766"/>
      <c r="H766"/>
      <c r="I766"/>
      <c r="J766"/>
      <c r="K766"/>
      <c r="L766"/>
      <c r="M766"/>
      <c r="N766"/>
      <c r="O766"/>
      <c r="P766"/>
    </row>
    <row r="767" spans="2:16" x14ac:dyDescent="0.2">
      <c r="B767"/>
      <c r="C767"/>
      <c r="D767"/>
      <c r="E767"/>
      <c r="F767"/>
      <c r="G767"/>
      <c r="H767"/>
      <c r="I767"/>
      <c r="J767"/>
      <c r="K767"/>
      <c r="L767"/>
      <c r="M767"/>
      <c r="N767"/>
      <c r="O767"/>
      <c r="P767"/>
    </row>
  </sheetData>
  <mergeCells count="92">
    <mergeCell ref="W9:Y9"/>
    <mergeCell ref="A1:C1"/>
    <mergeCell ref="A2:C2"/>
    <mergeCell ref="D2:F2"/>
    <mergeCell ref="A3:C3"/>
    <mergeCell ref="D3:F3"/>
    <mergeCell ref="A4:C4"/>
    <mergeCell ref="D4:F4"/>
    <mergeCell ref="Q11:S11"/>
    <mergeCell ref="T11:V11"/>
    <mergeCell ref="A5:C5"/>
    <mergeCell ref="A6:C6"/>
    <mergeCell ref="A7:C7"/>
    <mergeCell ref="Q9:S9"/>
    <mergeCell ref="T9:V9"/>
    <mergeCell ref="W11:Y11"/>
    <mergeCell ref="A13:A23"/>
    <mergeCell ref="M13:M23"/>
    <mergeCell ref="Q13:Q16"/>
    <mergeCell ref="R13:R16"/>
    <mergeCell ref="T13:T16"/>
    <mergeCell ref="U13:U16"/>
    <mergeCell ref="W13:W16"/>
    <mergeCell ref="X13:X16"/>
    <mergeCell ref="Y13:Y16"/>
    <mergeCell ref="O10:O17"/>
    <mergeCell ref="P10:P17"/>
    <mergeCell ref="W10:Y10"/>
    <mergeCell ref="B11:B23"/>
    <mergeCell ref="C11:C23"/>
    <mergeCell ref="D11:D13"/>
    <mergeCell ref="I19:I23"/>
    <mergeCell ref="O21:O23"/>
    <mergeCell ref="P21:P23"/>
    <mergeCell ref="D14:D23"/>
    <mergeCell ref="G15:G23"/>
    <mergeCell ref="J15:J23"/>
    <mergeCell ref="K15:K23"/>
    <mergeCell ref="H16:H23"/>
    <mergeCell ref="L16:L23"/>
    <mergeCell ref="E11:E23"/>
    <mergeCell ref="F11:F23"/>
    <mergeCell ref="T79:V79"/>
    <mergeCell ref="Q18:Q23"/>
    <mergeCell ref="R18:R23"/>
    <mergeCell ref="T18:T23"/>
    <mergeCell ref="U18:U23"/>
    <mergeCell ref="Q75:R75"/>
    <mergeCell ref="Q76:R76"/>
    <mergeCell ref="Q77:R77"/>
    <mergeCell ref="Q78:S78"/>
    <mergeCell ref="Q79:S79"/>
    <mergeCell ref="Q80:R80"/>
    <mergeCell ref="T80:U80"/>
    <mergeCell ref="Q81:R81"/>
    <mergeCell ref="T81:U81"/>
    <mergeCell ref="Q82:R82"/>
    <mergeCell ref="T82:U82"/>
    <mergeCell ref="Q83:S83"/>
    <mergeCell ref="T83:V83"/>
    <mergeCell ref="Q84:R84"/>
    <mergeCell ref="T84:U84"/>
    <mergeCell ref="Q85:R85"/>
    <mergeCell ref="T85:U85"/>
    <mergeCell ref="Q86:R86"/>
    <mergeCell ref="T86:U86"/>
    <mergeCell ref="Q87:R87"/>
    <mergeCell ref="T87:U87"/>
    <mergeCell ref="Q88:R88"/>
    <mergeCell ref="T88:U88"/>
    <mergeCell ref="Q89:R89"/>
    <mergeCell ref="T89:U89"/>
    <mergeCell ref="Q90:S90"/>
    <mergeCell ref="T90:V90"/>
    <mergeCell ref="Q91:S91"/>
    <mergeCell ref="T91:V91"/>
    <mergeCell ref="Q92:R92"/>
    <mergeCell ref="T92:V92"/>
    <mergeCell ref="Q93:R93"/>
    <mergeCell ref="T93:U93"/>
    <mergeCell ref="Q94:R94"/>
    <mergeCell ref="T94:U94"/>
    <mergeCell ref="Q98:R98"/>
    <mergeCell ref="Q99:R99"/>
    <mergeCell ref="Q100:R100"/>
    <mergeCell ref="T100:V100"/>
    <mergeCell ref="Q95:R95"/>
    <mergeCell ref="T95:V95"/>
    <mergeCell ref="Q96:R96"/>
    <mergeCell ref="T96:U96"/>
    <mergeCell ref="Q97:R97"/>
    <mergeCell ref="T97:U97"/>
  </mergeCells>
  <conditionalFormatting sqref="S92:S100">
    <cfRule type="cellIs" dxfId="2" priority="3" operator="lessThan">
      <formula>0</formula>
    </cfRule>
  </conditionalFormatting>
  <conditionalFormatting sqref="V93:V94">
    <cfRule type="cellIs" dxfId="1" priority="2" operator="lessThan">
      <formula>0</formula>
    </cfRule>
  </conditionalFormatting>
  <conditionalFormatting sqref="V96:V97">
    <cfRule type="cellIs" dxfId="0" priority="1" operator="lessThan">
      <formula>0</formula>
    </cfRule>
  </conditionalFormatting>
  <dataValidations count="32">
    <dataValidation type="list" allowBlank="1" showInputMessage="1" showErrorMessage="1" promptTitle="Gender" prompt="Select student's gender from the drop-down list." sqref="G24:G73" xr:uid="{160D13A7-697E-45B4-B2E3-20AD9A251B10}">
      <formula1>$G$11:$G$14</formula1>
    </dataValidation>
    <dataValidation allowBlank="1" showInputMessage="1" showErrorMessage="1" promptTitle="Project Dates" prompt="Enter the project start and end dates." sqref="D4" xr:uid="{3D39E025-AEF9-4A73-ACE2-EDCE5B02EA72}"/>
    <dataValidation type="whole" operator="greaterThan" allowBlank="1" showInputMessage="1" showErrorMessage="1" promptTitle="# of Days Actual" prompt="Enter the total number of program days this individual student actually participated in the program." sqref="D24:D73" xr:uid="{C8A60600-2CFA-4C31-ADF7-A4BFB2889311}">
      <formula1>0</formula1>
    </dataValidation>
    <dataValidation type="list" allowBlank="1" showInputMessage="1" showErrorMessage="1" promptTitle="Disability" prompt="Select YES or NO from the drop-down list." sqref="M24:M73" xr:uid="{1F86481D-5779-4888-ADEB-9C1E8B0EF7B3}">
      <formula1>$M$11:$M$12</formula1>
    </dataValidation>
    <dataValidation type="list" allowBlank="1" showInputMessage="1" showErrorMessage="1" promptTitle="Delinquency" prompt="Select YES, NO or UNKNOWN from the drop-down list." sqref="P24:P73" xr:uid="{CB86A6BD-4CBC-4182-8761-1BBE088FAA0A}">
      <formula1>$P$18:$P$20</formula1>
    </dataValidation>
    <dataValidation type="list" allowBlank="1" showInputMessage="1" showErrorMessage="1" promptTitle="Dependency" prompt="Select YES, NO or UNKNOWN from the drop-down list." sqref="O24:O73" xr:uid="{F7974DAF-AE0B-49CA-BB06-0E48D58AD61D}">
      <formula1>$O$18:$O$20</formula1>
    </dataValidation>
    <dataValidation type="list" showInputMessage="1" showErrorMessage="1" promptTitle="Contracted Status" prompt="Select funding source from the drop-down list." sqref="A24:A73" xr:uid="{BF60F02F-F97F-416F-85D9-6E33D4D55EAE}">
      <formula1>$A$11:$A$12</formula1>
    </dataValidation>
    <dataValidation type="list" allowBlank="1" showInputMessage="1" showErrorMessage="1" promptTitle="Race" prompt="Select student's race from the drop-down list." sqref="I24:I73" xr:uid="{4E2B599C-39DD-4C66-98F5-4D63646D217D}">
      <formula1>$I$11:$I$18</formula1>
    </dataValidation>
    <dataValidation type="list" allowBlank="1" showInputMessage="1" showErrorMessage="1" promptTitle="Completed Assigned Projects" prompt="Select YES or NO from the drop-down box." sqref="Y24:Y73" xr:uid="{95EBBF26-9418-4883-A718-F9D4774EE43D}">
      <formula1>$Y$18:$Y$19</formula1>
    </dataValidation>
    <dataValidation type="list" allowBlank="1" showInputMessage="1" showErrorMessage="1" promptTitle="Public Recognition" prompt="Select YES or NO from the drop-down list." sqref="X24:X73" xr:uid="{A422E309-ADED-4631-A4CF-CE103FA3F1F9}">
      <formula1>$X$18:$X$19</formula1>
    </dataValidation>
    <dataValidation type="list" allowBlank="1" showInputMessage="1" showErrorMessage="1" promptTitle="Youth Gained New Skill" prompt="Select YES or NO from the drop-down list." sqref="W24:W73" xr:uid="{32A5E476-F759-4B4D-89CB-8F5CABDA1BCC}">
      <formula1>$W$18:$W$19</formula1>
    </dataValidation>
    <dataValidation type="list" allowBlank="1" showInputMessage="1" showErrorMessage="1" promptTitle="Grade" prompt="Select student's school grade from the drop-down list." sqref="K24:K73" xr:uid="{0ADBF179-E358-4E31-9EFD-DAB31BE560C3}">
      <formula1>$K$11:$K$14</formula1>
    </dataValidation>
    <dataValidation type="list" allowBlank="1" showInputMessage="1" showErrorMessage="1" promptTitle="Ethnicity" prompt="Select student's ethnicity from the drop-down list." sqref="J24:J73" xr:uid="{D95462BD-416A-4F0D-93DB-E6187FD9A2E5}">
      <formula1>$J$11:$J$14</formula1>
    </dataValidation>
    <dataValidation type="list" allowBlank="1" showInputMessage="1" showErrorMessage="1" promptTitle="Age Range" prompt="Select student's age range from the drop-down list." sqref="H24:H73" xr:uid="{5A53501F-9238-4537-B710-271FB18BD683}">
      <formula1>$H$11:$H$15</formula1>
    </dataValidation>
    <dataValidation allowBlank="1" showInputMessage="1" showErrorMessage="1" promptTitle="Zip" prompt="Enter the 5 digit zipcode of the student's residence." sqref="E24:E73" xr:uid="{0DB6A3B4-B6C5-405B-A574-E506E678C659}"/>
    <dataValidation allowBlank="1" showInputMessage="1" showErrorMessage="1" promptTitle="Parent's Email" prompt="Enter the parent or guardian's email." sqref="F24:F73" xr:uid="{339BD872-EA08-45EC-A43B-73985792BF28}"/>
    <dataValidation allowBlank="1" showInputMessage="1" showErrorMessage="1" promptTitle="Student's Last Name" prompt="Enter student's last name." sqref="C24:C73" xr:uid="{F0F25EF8-4CB7-436D-BE99-49041BBBAABA}"/>
    <dataValidation allowBlank="1" showInputMessage="1" showErrorMessage="1" promptTitle="Student's First Name" prompt="Enter student's first name or initial." sqref="B24:B73" xr:uid="{77CDCBAD-5774-48E9-B347-3A1DCB9DF49B}"/>
    <dataValidation type="whole" allowBlank="1" showInputMessage="1" showErrorMessage="1" errorTitle="Enter Pre Score" error="You must enter a score between 7 - 28" promptTitle="Peer Relations Pre-Assessment" prompt="Enter a score between 7 - 28" sqref="T24:T73" xr:uid="{76B19CDF-BE9C-4692-BA10-AB52671D1F44}">
      <formula1>7</formula1>
      <formula2>28</formula2>
    </dataValidation>
    <dataValidation type="whole" allowBlank="1" showInputMessage="1" showErrorMessage="1" errorTitle="Enter Post Score" error="You must enter a score between 7 - 28" promptTitle="Peer Relations Post-Assessment" prompt="Enter a score between 7 - 28" sqref="U24:U73" xr:uid="{1B338685-D89F-4AF4-9B69-8C546DE5A60B}">
      <formula1>7</formula1>
      <formula2>28</formula2>
    </dataValidation>
    <dataValidation type="whole" allowBlank="1" showInputMessage="1" showErrorMessage="1" errorTitle="Enter Pre- Score" error="You must enter a score between 2 - 8" promptTitle="Arts/Science Pre-Assessment" prompt="Enter a score between 2 - 8" sqref="Q24:Q73" xr:uid="{6AAA17F5-05A3-4987-B05A-7F412404CD38}">
      <formula1>2</formula1>
      <formula2>8</formula2>
    </dataValidation>
    <dataValidation type="whole" allowBlank="1" showInputMessage="1" showErrorMessage="1" errorTitle="Enter Post Score" error="You must enter a score between 2 - 8" promptTitle="Arts/Science Post-Assessment" prompt="Enter a score between 2 - 8" sqref="R24:R73" xr:uid="{96D85988-AAD0-4240-B5FF-38306BD969FC}">
      <formula1>2</formula1>
      <formula2>8</formula2>
    </dataValidation>
    <dataValidation type="list" allowBlank="1" showInputMessage="1" showErrorMessage="1" sqref="Y74:Y599" xr:uid="{E76EDD10-DB32-41E8-AA16-0AB12BDF1AA6}">
      <formula1>$Y$18:$Y$19</formula1>
    </dataValidation>
    <dataValidation type="list" allowBlank="1" showInputMessage="1" showErrorMessage="1" sqref="X74:X599" xr:uid="{39A1E215-C9A8-47E1-9FC5-EAD2E1BAC271}">
      <formula1>$X$18:$X$19</formula1>
    </dataValidation>
    <dataValidation type="list" allowBlank="1" showInputMessage="1" showErrorMessage="1" sqref="W74:W599" xr:uid="{242E86A9-1C0D-41E1-B70A-483402A73761}">
      <formula1>$W$18:$W$19</formula1>
    </dataValidation>
    <dataValidation type="whole" operator="greaterThanOrEqual" allowBlank="1" showInputMessage="1" showErrorMessage="1" promptTitle="# of Kids with Disabilities" prompt="Out of the total number of individual (unduplicated) children/youth to be funded/underwritten by this grant, enter the numbers of children/youth with documented disabilities contracted to be served by this grant." sqref="D6" xr:uid="{56557CEE-532C-4CD1-A97D-6944032BC3FE}">
      <formula1>0</formula1>
    </dataValidation>
    <dataValidation type="whole" operator="greaterThan" allowBlank="1" showInputMessage="1" showErrorMessage="1" promptTitle="Contracted # of Kids" prompt="Enter the TOTAL number of individual (unduplicated) children/youth with and without disabilities that you were contracted to serve.  This must match your Restatement of Project Budget Form / Grant Award Agreement." sqref="D5" xr:uid="{794078D7-8C99-408F-909E-A1554A8CE5C2}">
      <formula1>0</formula1>
    </dataValidation>
    <dataValidation type="whole" operator="greaterThan" allowBlank="1" showInputMessage="1" showErrorMessage="1" promptTitle="Anticipated AVG # Days Attending" prompt="Enter the total average number of days each individual (unduplicated) student underwritten by this grant was expected to attend the funded program. This must match your Restatement of Project Budget Form / Grant Award Agreement." sqref="D7" xr:uid="{0680695F-4B48-44BD-A20E-3C070A9B8D35}">
      <formula1>0</formula1>
    </dataValidation>
    <dataValidation allowBlank="1" showInputMessage="1" showErrorMessage="1" promptTitle="Organization Name" prompt="Enter the legal name of your organization as it appears on your grant award agreement (contract)." sqref="D2" xr:uid="{C5F6D06C-AB65-4E10-B155-6515201DC4E2}"/>
    <dataValidation type="list" allowBlank="1" showInputMessage="1" showErrorMessage="1" sqref="V74 V101:V599" xr:uid="{E436E12B-48F4-4ADE-825E-9DAE86581AB0}">
      <formula1>$V$17:$V$23</formula1>
    </dataValidation>
    <dataValidation type="list" allowBlank="1" showInputMessage="1" showErrorMessage="1" sqref="S101:S599" xr:uid="{855C8EC3-E386-4F30-AFE9-A362437C4E03}">
      <formula1>$S$17:$S$23</formula1>
    </dataValidation>
    <dataValidation type="list" allowBlank="1" showInputMessage="1" showErrorMessage="1" promptTitle="Disability Type" prompt="Select the primary disability type, if any." sqref="N24:N73" xr:uid="{1D3B2F62-23D9-468E-AD99-712D6B3B6032}">
      <formula1>#REF!</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promptTitle="Grant Program" prompt="Select the name of the grant program from the drop-down list for which you are reporting." xr:uid="{E0B47607-93B2-4901-B29B-39963B87E3A8}">
          <x14:formula1>
            <xm:f>'Grant Program'!$A$2:$A$3</xm:f>
          </x14:formula1>
          <xm:sqref>D3</xm:sqref>
        </x14:dataValidation>
        <x14:dataValidation type="list" allowBlank="1" showInputMessage="1" showErrorMessage="1" promptTitle="School" prompt="Select student's school from the drop-down list." xr:uid="{ED128FC2-9E2B-42DE-A599-8895CABD2731}">
          <x14:formula1>
            <xm:f>Schools!$A$2:$A$492</xm:f>
          </x14:formula1>
          <xm:sqref>L24:L73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defaultRowHeight="12.75" x14ac:dyDescent="0.2"/>
  <cols>
    <col min="1" max="1" width="34.42578125" bestFit="1" customWidth="1"/>
  </cols>
  <sheetData>
    <row r="1" spans="1:1" x14ac:dyDescent="0.2">
      <c r="A1" s="52" t="s">
        <v>88</v>
      </c>
    </row>
    <row r="2" spans="1:1" x14ac:dyDescent="0.2">
      <c r="A2" s="9" t="s">
        <v>43</v>
      </c>
    </row>
    <row r="3" spans="1:1" x14ac:dyDescent="0.2">
      <c r="A3" s="9" t="s">
        <v>44</v>
      </c>
    </row>
  </sheetData>
  <sheetProtection algorithmName="SHA-512" hashValue="tGOm6+wf6KuFStMpIHCaQTM6usX+rzD6PmtvGVTvtLr8wfKNrAc+TvIhDkGATrnwHPWaIWLHeIf4GNUVtrFj5g==" saltValue="bumOkbD32roIAHonSgqVww==" spinCount="100000" sheet="1" objects="1" scenarios="1" selectLockedCells="1" selectUnlockedCells="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92"/>
  <sheetViews>
    <sheetView workbookViewId="0"/>
  </sheetViews>
  <sheetFormatPr defaultRowHeight="12.75" customHeight="1" x14ac:dyDescent="0.2"/>
  <cols>
    <col min="1" max="1" width="86.5703125" style="89" bestFit="1" customWidth="1"/>
    <col min="3" max="3" width="34.42578125" bestFit="1" customWidth="1"/>
  </cols>
  <sheetData>
    <row r="1" spans="1:1" ht="12.75" customHeight="1" x14ac:dyDescent="0.2">
      <c r="A1" s="85" t="s">
        <v>34</v>
      </c>
    </row>
    <row r="2" spans="1:1" ht="12.75" customHeight="1" x14ac:dyDescent="0.2">
      <c r="A2" s="93" t="s">
        <v>629</v>
      </c>
    </row>
    <row r="3" spans="1:1" ht="12.75" customHeight="1" x14ac:dyDescent="0.2">
      <c r="A3" s="93" t="s">
        <v>35</v>
      </c>
    </row>
    <row r="4" spans="1:1" ht="12.75" customHeight="1" x14ac:dyDescent="0.2">
      <c r="A4" s="93" t="s">
        <v>630</v>
      </c>
    </row>
    <row r="5" spans="1:1" ht="12.75" customHeight="1" x14ac:dyDescent="0.2">
      <c r="A5" s="93" t="s">
        <v>622</v>
      </c>
    </row>
    <row r="6" spans="1:1" ht="12.75" customHeight="1" x14ac:dyDescent="0.2">
      <c r="A6" s="93" t="s">
        <v>631</v>
      </c>
    </row>
    <row r="7" spans="1:1" ht="12.75" customHeight="1" x14ac:dyDescent="0.2">
      <c r="A7" s="86" t="s">
        <v>136</v>
      </c>
    </row>
    <row r="8" spans="1:1" ht="12.75" customHeight="1" x14ac:dyDescent="0.2">
      <c r="A8" s="86" t="s">
        <v>137</v>
      </c>
    </row>
    <row r="9" spans="1:1" ht="12.75" customHeight="1" x14ac:dyDescent="0.2">
      <c r="A9" s="86" t="s">
        <v>138</v>
      </c>
    </row>
    <row r="10" spans="1:1" ht="12.75" customHeight="1" x14ac:dyDescent="0.2">
      <c r="A10" s="86" t="s">
        <v>139</v>
      </c>
    </row>
    <row r="11" spans="1:1" ht="12.75" customHeight="1" x14ac:dyDescent="0.2">
      <c r="A11" s="86" t="s">
        <v>140</v>
      </c>
    </row>
    <row r="12" spans="1:1" ht="12.75" customHeight="1" x14ac:dyDescent="0.2">
      <c r="A12" s="86" t="s">
        <v>141</v>
      </c>
    </row>
    <row r="13" spans="1:1" ht="12.75" customHeight="1" x14ac:dyDescent="0.2">
      <c r="A13" s="86" t="s">
        <v>142</v>
      </c>
    </row>
    <row r="14" spans="1:1" ht="12.75" customHeight="1" x14ac:dyDescent="0.2">
      <c r="A14" s="86" t="s">
        <v>143</v>
      </c>
    </row>
    <row r="15" spans="1:1" ht="12.75" customHeight="1" x14ac:dyDescent="0.2">
      <c r="A15" s="86" t="s">
        <v>144</v>
      </c>
    </row>
    <row r="16" spans="1:1" ht="12.75" customHeight="1" x14ac:dyDescent="0.2">
      <c r="A16" s="86" t="s">
        <v>145</v>
      </c>
    </row>
    <row r="17" spans="1:1" ht="12.75" customHeight="1" x14ac:dyDescent="0.2">
      <c r="A17" s="86" t="s">
        <v>146</v>
      </c>
    </row>
    <row r="18" spans="1:1" ht="12.75" customHeight="1" x14ac:dyDescent="0.2">
      <c r="A18" s="86" t="s">
        <v>147</v>
      </c>
    </row>
    <row r="19" spans="1:1" ht="12.75" customHeight="1" x14ac:dyDescent="0.2">
      <c r="A19" s="86" t="s">
        <v>148</v>
      </c>
    </row>
    <row r="20" spans="1:1" ht="12.75" customHeight="1" x14ac:dyDescent="0.2">
      <c r="A20" s="86" t="s">
        <v>149</v>
      </c>
    </row>
    <row r="21" spans="1:1" ht="12.75" customHeight="1" x14ac:dyDescent="0.2">
      <c r="A21" s="86" t="s">
        <v>150</v>
      </c>
    </row>
    <row r="22" spans="1:1" ht="12.75" customHeight="1" x14ac:dyDescent="0.2">
      <c r="A22" s="86" t="s">
        <v>151</v>
      </c>
    </row>
    <row r="23" spans="1:1" ht="12.75" customHeight="1" x14ac:dyDescent="0.2">
      <c r="A23" s="86" t="s">
        <v>152</v>
      </c>
    </row>
    <row r="24" spans="1:1" ht="12.75" customHeight="1" x14ac:dyDescent="0.2">
      <c r="A24" s="86" t="s">
        <v>153</v>
      </c>
    </row>
    <row r="25" spans="1:1" ht="12.75" customHeight="1" x14ac:dyDescent="0.2">
      <c r="A25" s="86" t="s">
        <v>154</v>
      </c>
    </row>
    <row r="26" spans="1:1" ht="12.75" customHeight="1" x14ac:dyDescent="0.2">
      <c r="A26" s="86" t="s">
        <v>155</v>
      </c>
    </row>
    <row r="27" spans="1:1" ht="12.75" customHeight="1" x14ac:dyDescent="0.2">
      <c r="A27" s="86" t="s">
        <v>156</v>
      </c>
    </row>
    <row r="28" spans="1:1" ht="12.75" customHeight="1" x14ac:dyDescent="0.2">
      <c r="A28" s="86" t="s">
        <v>157</v>
      </c>
    </row>
    <row r="29" spans="1:1" ht="12.75" customHeight="1" x14ac:dyDescent="0.2">
      <c r="A29" s="86" t="s">
        <v>158</v>
      </c>
    </row>
    <row r="30" spans="1:1" ht="12.75" customHeight="1" x14ac:dyDescent="0.2">
      <c r="A30" s="86" t="s">
        <v>159</v>
      </c>
    </row>
    <row r="31" spans="1:1" ht="12.75" customHeight="1" x14ac:dyDescent="0.2">
      <c r="A31" s="86" t="s">
        <v>160</v>
      </c>
    </row>
    <row r="32" spans="1:1" ht="12.75" customHeight="1" x14ac:dyDescent="0.2">
      <c r="A32" s="86" t="s">
        <v>161</v>
      </c>
    </row>
    <row r="33" spans="1:1" ht="12.75" customHeight="1" x14ac:dyDescent="0.2">
      <c r="A33" s="86" t="s">
        <v>162</v>
      </c>
    </row>
    <row r="34" spans="1:1" ht="12.75" customHeight="1" x14ac:dyDescent="0.2">
      <c r="A34" s="86" t="s">
        <v>163</v>
      </c>
    </row>
    <row r="35" spans="1:1" ht="12.75" customHeight="1" x14ac:dyDescent="0.2">
      <c r="A35" s="86" t="s">
        <v>164</v>
      </c>
    </row>
    <row r="36" spans="1:1" ht="12.75" customHeight="1" x14ac:dyDescent="0.2">
      <c r="A36" s="86" t="s">
        <v>165</v>
      </c>
    </row>
    <row r="37" spans="1:1" ht="12.75" customHeight="1" x14ac:dyDescent="0.2">
      <c r="A37" s="86" t="s">
        <v>166</v>
      </c>
    </row>
    <row r="38" spans="1:1" ht="12.75" customHeight="1" x14ac:dyDescent="0.2">
      <c r="A38" s="86" t="s">
        <v>167</v>
      </c>
    </row>
    <row r="39" spans="1:1" ht="12.75" customHeight="1" x14ac:dyDescent="0.2">
      <c r="A39" s="86" t="s">
        <v>168</v>
      </c>
    </row>
    <row r="40" spans="1:1" ht="12.75" customHeight="1" x14ac:dyDescent="0.2">
      <c r="A40" s="86" t="s">
        <v>169</v>
      </c>
    </row>
    <row r="41" spans="1:1" ht="12.75" customHeight="1" x14ac:dyDescent="0.2">
      <c r="A41" s="86" t="s">
        <v>170</v>
      </c>
    </row>
    <row r="42" spans="1:1" ht="12.75" customHeight="1" x14ac:dyDescent="0.2">
      <c r="A42" s="86" t="s">
        <v>171</v>
      </c>
    </row>
    <row r="43" spans="1:1" ht="12.75" customHeight="1" x14ac:dyDescent="0.2">
      <c r="A43" s="86" t="s">
        <v>172</v>
      </c>
    </row>
    <row r="44" spans="1:1" ht="12.75" customHeight="1" x14ac:dyDescent="0.2">
      <c r="A44" s="86" t="s">
        <v>173</v>
      </c>
    </row>
    <row r="45" spans="1:1" ht="12.75" customHeight="1" x14ac:dyDescent="0.2">
      <c r="A45" s="86" t="s">
        <v>174</v>
      </c>
    </row>
    <row r="46" spans="1:1" ht="12.75" customHeight="1" x14ac:dyDescent="0.2">
      <c r="A46" s="86" t="s">
        <v>175</v>
      </c>
    </row>
    <row r="47" spans="1:1" ht="12.75" customHeight="1" x14ac:dyDescent="0.2">
      <c r="A47" s="86" t="s">
        <v>176</v>
      </c>
    </row>
    <row r="48" spans="1:1" ht="12.75" customHeight="1" x14ac:dyDescent="0.2">
      <c r="A48" s="86" t="s">
        <v>177</v>
      </c>
    </row>
    <row r="49" spans="1:1" ht="12.75" customHeight="1" x14ac:dyDescent="0.2">
      <c r="A49" s="86" t="s">
        <v>178</v>
      </c>
    </row>
    <row r="50" spans="1:1" ht="12.75" customHeight="1" x14ac:dyDescent="0.2">
      <c r="A50" s="86" t="s">
        <v>179</v>
      </c>
    </row>
    <row r="51" spans="1:1" ht="12.75" customHeight="1" x14ac:dyDescent="0.2">
      <c r="A51" s="86" t="s">
        <v>180</v>
      </c>
    </row>
    <row r="52" spans="1:1" ht="12.75" customHeight="1" x14ac:dyDescent="0.2">
      <c r="A52" s="86" t="s">
        <v>181</v>
      </c>
    </row>
    <row r="53" spans="1:1" ht="12.75" customHeight="1" x14ac:dyDescent="0.2">
      <c r="A53" s="86" t="s">
        <v>182</v>
      </c>
    </row>
    <row r="54" spans="1:1" ht="12.75" customHeight="1" x14ac:dyDescent="0.2">
      <c r="A54" s="86" t="s">
        <v>183</v>
      </c>
    </row>
    <row r="55" spans="1:1" ht="12.75" customHeight="1" x14ac:dyDescent="0.2">
      <c r="A55" s="86" t="s">
        <v>184</v>
      </c>
    </row>
    <row r="56" spans="1:1" ht="12.75" customHeight="1" x14ac:dyDescent="0.2">
      <c r="A56" s="86" t="s">
        <v>185</v>
      </c>
    </row>
    <row r="57" spans="1:1" ht="12.75" customHeight="1" x14ac:dyDescent="0.2">
      <c r="A57" s="86" t="s">
        <v>186</v>
      </c>
    </row>
    <row r="58" spans="1:1" ht="12.75" customHeight="1" x14ac:dyDescent="0.2">
      <c r="A58" s="86" t="s">
        <v>187</v>
      </c>
    </row>
    <row r="59" spans="1:1" ht="12.75" customHeight="1" x14ac:dyDescent="0.2">
      <c r="A59" s="86" t="s">
        <v>188</v>
      </c>
    </row>
    <row r="60" spans="1:1" ht="12.75" customHeight="1" x14ac:dyDescent="0.2">
      <c r="A60" s="86" t="s">
        <v>189</v>
      </c>
    </row>
    <row r="61" spans="1:1" ht="12.75" customHeight="1" x14ac:dyDescent="0.2">
      <c r="A61" s="86" t="s">
        <v>190</v>
      </c>
    </row>
    <row r="62" spans="1:1" ht="12.75" customHeight="1" x14ac:dyDescent="0.2">
      <c r="A62" s="86" t="s">
        <v>191</v>
      </c>
    </row>
    <row r="63" spans="1:1" ht="12.75" customHeight="1" x14ac:dyDescent="0.2">
      <c r="A63" s="86" t="s">
        <v>192</v>
      </c>
    </row>
    <row r="64" spans="1:1" ht="12.75" customHeight="1" x14ac:dyDescent="0.2">
      <c r="A64" s="86" t="s">
        <v>193</v>
      </c>
    </row>
    <row r="65" spans="1:1" ht="12.75" customHeight="1" x14ac:dyDescent="0.2">
      <c r="A65" s="86" t="s">
        <v>194</v>
      </c>
    </row>
    <row r="66" spans="1:1" ht="12.75" customHeight="1" x14ac:dyDescent="0.2">
      <c r="A66" s="86" t="s">
        <v>195</v>
      </c>
    </row>
    <row r="67" spans="1:1" ht="12.75" customHeight="1" x14ac:dyDescent="0.2">
      <c r="A67" s="86" t="s">
        <v>196</v>
      </c>
    </row>
    <row r="68" spans="1:1" ht="12.75" customHeight="1" x14ac:dyDescent="0.2">
      <c r="A68" s="86" t="s">
        <v>197</v>
      </c>
    </row>
    <row r="69" spans="1:1" ht="12.75" customHeight="1" x14ac:dyDescent="0.2">
      <c r="A69" s="86" t="s">
        <v>198</v>
      </c>
    </row>
    <row r="70" spans="1:1" ht="12.75" customHeight="1" x14ac:dyDescent="0.2">
      <c r="A70" s="86" t="s">
        <v>199</v>
      </c>
    </row>
    <row r="71" spans="1:1" ht="12.75" customHeight="1" x14ac:dyDescent="0.2">
      <c r="A71" s="86" t="s">
        <v>200</v>
      </c>
    </row>
    <row r="72" spans="1:1" ht="12.75" customHeight="1" x14ac:dyDescent="0.2">
      <c r="A72" s="86" t="s">
        <v>201</v>
      </c>
    </row>
    <row r="73" spans="1:1" ht="12.75" customHeight="1" x14ac:dyDescent="0.2">
      <c r="A73" s="86" t="s">
        <v>202</v>
      </c>
    </row>
    <row r="74" spans="1:1" ht="12.75" customHeight="1" x14ac:dyDescent="0.2">
      <c r="A74" s="86" t="s">
        <v>203</v>
      </c>
    </row>
    <row r="75" spans="1:1" ht="12.75" customHeight="1" x14ac:dyDescent="0.2">
      <c r="A75" s="86" t="s">
        <v>204</v>
      </c>
    </row>
    <row r="76" spans="1:1" ht="12.75" customHeight="1" x14ac:dyDescent="0.2">
      <c r="A76" s="86" t="s">
        <v>205</v>
      </c>
    </row>
    <row r="77" spans="1:1" ht="12.75" customHeight="1" x14ac:dyDescent="0.2">
      <c r="A77" s="86" t="s">
        <v>206</v>
      </c>
    </row>
    <row r="78" spans="1:1" ht="12.75" customHeight="1" x14ac:dyDescent="0.2">
      <c r="A78" s="86" t="s">
        <v>207</v>
      </c>
    </row>
    <row r="79" spans="1:1" ht="12.75" customHeight="1" x14ac:dyDescent="0.2">
      <c r="A79" s="86" t="s">
        <v>208</v>
      </c>
    </row>
    <row r="80" spans="1:1" ht="12.75" customHeight="1" x14ac:dyDescent="0.2">
      <c r="A80" s="86" t="s">
        <v>209</v>
      </c>
    </row>
    <row r="81" spans="1:1" ht="12.75" customHeight="1" x14ac:dyDescent="0.2">
      <c r="A81" s="86" t="s">
        <v>210</v>
      </c>
    </row>
    <row r="82" spans="1:1" ht="12.75" customHeight="1" x14ac:dyDescent="0.2">
      <c r="A82" s="86" t="s">
        <v>211</v>
      </c>
    </row>
    <row r="83" spans="1:1" ht="12.75" customHeight="1" x14ac:dyDescent="0.2">
      <c r="A83" s="86" t="s">
        <v>212</v>
      </c>
    </row>
    <row r="84" spans="1:1" ht="12.75" customHeight="1" x14ac:dyDescent="0.2">
      <c r="A84" s="86" t="s">
        <v>213</v>
      </c>
    </row>
    <row r="85" spans="1:1" ht="12.75" customHeight="1" x14ac:dyDescent="0.2">
      <c r="A85" s="86" t="s">
        <v>213</v>
      </c>
    </row>
    <row r="86" spans="1:1" ht="12.75" customHeight="1" x14ac:dyDescent="0.2">
      <c r="A86" s="86" t="s">
        <v>214</v>
      </c>
    </row>
    <row r="87" spans="1:1" ht="12.75" customHeight="1" x14ac:dyDescent="0.2">
      <c r="A87" s="86" t="s">
        <v>215</v>
      </c>
    </row>
    <row r="88" spans="1:1" ht="12.75" customHeight="1" x14ac:dyDescent="0.2">
      <c r="A88" s="86" t="s">
        <v>216</v>
      </c>
    </row>
    <row r="89" spans="1:1" ht="12.75" customHeight="1" x14ac:dyDescent="0.2">
      <c r="A89" s="86" t="s">
        <v>217</v>
      </c>
    </row>
    <row r="90" spans="1:1" ht="12.75" customHeight="1" x14ac:dyDescent="0.2">
      <c r="A90" s="86" t="s">
        <v>218</v>
      </c>
    </row>
    <row r="91" spans="1:1" ht="12.75" customHeight="1" x14ac:dyDescent="0.2">
      <c r="A91" s="86" t="s">
        <v>219</v>
      </c>
    </row>
    <row r="92" spans="1:1" ht="12.75" customHeight="1" x14ac:dyDescent="0.2">
      <c r="A92" s="86" t="s">
        <v>220</v>
      </c>
    </row>
    <row r="93" spans="1:1" ht="12.75" customHeight="1" x14ac:dyDescent="0.2">
      <c r="A93" s="86" t="s">
        <v>221</v>
      </c>
    </row>
    <row r="94" spans="1:1" ht="12.75" customHeight="1" x14ac:dyDescent="0.2">
      <c r="A94" s="86" t="s">
        <v>222</v>
      </c>
    </row>
    <row r="95" spans="1:1" ht="12.75" customHeight="1" x14ac:dyDescent="0.2">
      <c r="A95" s="86" t="s">
        <v>223</v>
      </c>
    </row>
    <row r="96" spans="1:1" ht="12.75" customHeight="1" x14ac:dyDescent="0.2">
      <c r="A96" s="86" t="s">
        <v>224</v>
      </c>
    </row>
    <row r="97" spans="1:1" ht="12.75" customHeight="1" x14ac:dyDescent="0.2">
      <c r="A97" s="86" t="s">
        <v>225</v>
      </c>
    </row>
    <row r="98" spans="1:1" ht="12.75" customHeight="1" x14ac:dyDescent="0.2">
      <c r="A98" s="86" t="s">
        <v>226</v>
      </c>
    </row>
    <row r="99" spans="1:1" ht="12.75" customHeight="1" x14ac:dyDescent="0.2">
      <c r="A99" s="86" t="s">
        <v>227</v>
      </c>
    </row>
    <row r="100" spans="1:1" ht="12.75" customHeight="1" x14ac:dyDescent="0.2">
      <c r="A100" s="86" t="s">
        <v>228</v>
      </c>
    </row>
    <row r="101" spans="1:1" ht="12.75" customHeight="1" x14ac:dyDescent="0.2">
      <c r="A101" s="86" t="s">
        <v>229</v>
      </c>
    </row>
    <row r="102" spans="1:1" ht="12.75" customHeight="1" x14ac:dyDescent="0.2">
      <c r="A102" s="86" t="s">
        <v>230</v>
      </c>
    </row>
    <row r="103" spans="1:1" ht="12.75" customHeight="1" x14ac:dyDescent="0.2">
      <c r="A103" s="87" t="s">
        <v>231</v>
      </c>
    </row>
    <row r="104" spans="1:1" ht="12.75" customHeight="1" x14ac:dyDescent="0.2">
      <c r="A104" s="86" t="s">
        <v>232</v>
      </c>
    </row>
    <row r="105" spans="1:1" ht="12.75" customHeight="1" x14ac:dyDescent="0.2">
      <c r="A105" s="86" t="s">
        <v>233</v>
      </c>
    </row>
    <row r="106" spans="1:1" ht="12.75" customHeight="1" x14ac:dyDescent="0.2">
      <c r="A106" s="86" t="s">
        <v>234</v>
      </c>
    </row>
    <row r="107" spans="1:1" ht="12.75" customHeight="1" x14ac:dyDescent="0.2">
      <c r="A107" s="86" t="s">
        <v>235</v>
      </c>
    </row>
    <row r="108" spans="1:1" ht="12.75" customHeight="1" x14ac:dyDescent="0.2">
      <c r="A108" s="86" t="s">
        <v>236</v>
      </c>
    </row>
    <row r="109" spans="1:1" ht="12.75" customHeight="1" x14ac:dyDescent="0.2">
      <c r="A109" s="86" t="s">
        <v>237</v>
      </c>
    </row>
    <row r="110" spans="1:1" ht="12.75" customHeight="1" x14ac:dyDescent="0.2">
      <c r="A110" s="86" t="s">
        <v>238</v>
      </c>
    </row>
    <row r="111" spans="1:1" ht="12.75" customHeight="1" x14ac:dyDescent="0.2">
      <c r="A111" s="86" t="s">
        <v>239</v>
      </c>
    </row>
    <row r="112" spans="1:1" ht="12.75" customHeight="1" x14ac:dyDescent="0.2">
      <c r="A112" s="86" t="s">
        <v>240</v>
      </c>
    </row>
    <row r="113" spans="1:1" ht="12.75" customHeight="1" x14ac:dyDescent="0.2">
      <c r="A113" s="86" t="s">
        <v>241</v>
      </c>
    </row>
    <row r="114" spans="1:1" ht="12.75" customHeight="1" x14ac:dyDescent="0.2">
      <c r="A114" s="86" t="s">
        <v>242</v>
      </c>
    </row>
    <row r="115" spans="1:1" ht="12.75" customHeight="1" x14ac:dyDescent="0.2">
      <c r="A115" s="86" t="s">
        <v>243</v>
      </c>
    </row>
    <row r="116" spans="1:1" ht="12.75" customHeight="1" x14ac:dyDescent="0.2">
      <c r="A116" s="86" t="s">
        <v>244</v>
      </c>
    </row>
    <row r="117" spans="1:1" ht="12.75" customHeight="1" x14ac:dyDescent="0.2">
      <c r="A117" s="86" t="s">
        <v>245</v>
      </c>
    </row>
    <row r="118" spans="1:1" ht="12.75" customHeight="1" x14ac:dyDescent="0.2">
      <c r="A118" s="86" t="s">
        <v>246</v>
      </c>
    </row>
    <row r="119" spans="1:1" ht="12.75" customHeight="1" x14ac:dyDescent="0.2">
      <c r="A119" s="86" t="s">
        <v>247</v>
      </c>
    </row>
    <row r="120" spans="1:1" ht="12.75" customHeight="1" x14ac:dyDescent="0.2">
      <c r="A120" s="86" t="s">
        <v>248</v>
      </c>
    </row>
    <row r="121" spans="1:1" ht="12.75" customHeight="1" x14ac:dyDescent="0.2">
      <c r="A121" s="86" t="s">
        <v>249</v>
      </c>
    </row>
    <row r="122" spans="1:1" ht="12.75" customHeight="1" x14ac:dyDescent="0.2">
      <c r="A122" s="86" t="s">
        <v>250</v>
      </c>
    </row>
    <row r="123" spans="1:1" ht="12.75" customHeight="1" x14ac:dyDescent="0.2">
      <c r="A123" s="86" t="s">
        <v>251</v>
      </c>
    </row>
    <row r="124" spans="1:1" ht="12.75" customHeight="1" x14ac:dyDescent="0.2">
      <c r="A124" s="86" t="s">
        <v>252</v>
      </c>
    </row>
    <row r="125" spans="1:1" ht="12.75" customHeight="1" x14ac:dyDescent="0.2">
      <c r="A125" s="86" t="s">
        <v>253</v>
      </c>
    </row>
    <row r="126" spans="1:1" ht="12.75" customHeight="1" x14ac:dyDescent="0.2">
      <c r="A126" s="86" t="s">
        <v>254</v>
      </c>
    </row>
    <row r="127" spans="1:1" ht="12.75" customHeight="1" x14ac:dyDescent="0.2">
      <c r="A127" s="86" t="s">
        <v>255</v>
      </c>
    </row>
    <row r="128" spans="1:1" ht="12.75" customHeight="1" x14ac:dyDescent="0.2">
      <c r="A128" s="86" t="s">
        <v>256</v>
      </c>
    </row>
    <row r="129" spans="1:1" ht="12.75" customHeight="1" x14ac:dyDescent="0.2">
      <c r="A129" s="86" t="s">
        <v>257</v>
      </c>
    </row>
    <row r="130" spans="1:1" ht="12.75" customHeight="1" x14ac:dyDescent="0.2">
      <c r="A130" s="86" t="s">
        <v>258</v>
      </c>
    </row>
    <row r="131" spans="1:1" ht="12.75" customHeight="1" x14ac:dyDescent="0.2">
      <c r="A131" s="86" t="s">
        <v>259</v>
      </c>
    </row>
    <row r="132" spans="1:1" ht="12.75" customHeight="1" x14ac:dyDescent="0.2">
      <c r="A132" s="86" t="s">
        <v>260</v>
      </c>
    </row>
    <row r="133" spans="1:1" ht="12.75" customHeight="1" x14ac:dyDescent="0.2">
      <c r="A133" s="86" t="s">
        <v>261</v>
      </c>
    </row>
    <row r="134" spans="1:1" ht="12.75" customHeight="1" x14ac:dyDescent="0.2">
      <c r="A134" s="86" t="s">
        <v>262</v>
      </c>
    </row>
    <row r="135" spans="1:1" ht="12.75" customHeight="1" x14ac:dyDescent="0.2">
      <c r="A135" s="86" t="s">
        <v>263</v>
      </c>
    </row>
    <row r="136" spans="1:1" ht="12.75" customHeight="1" x14ac:dyDescent="0.2">
      <c r="A136" s="86" t="s">
        <v>264</v>
      </c>
    </row>
    <row r="137" spans="1:1" ht="12.75" customHeight="1" x14ac:dyDescent="0.2">
      <c r="A137" s="86" t="s">
        <v>265</v>
      </c>
    </row>
    <row r="138" spans="1:1" ht="12.75" customHeight="1" x14ac:dyDescent="0.2">
      <c r="A138" s="86" t="s">
        <v>266</v>
      </c>
    </row>
    <row r="139" spans="1:1" ht="12.75" customHeight="1" x14ac:dyDescent="0.2">
      <c r="A139" s="86" t="s">
        <v>267</v>
      </c>
    </row>
    <row r="140" spans="1:1" ht="12.75" customHeight="1" x14ac:dyDescent="0.2">
      <c r="A140" s="86" t="s">
        <v>268</v>
      </c>
    </row>
    <row r="141" spans="1:1" ht="12.75" customHeight="1" x14ac:dyDescent="0.2">
      <c r="A141" s="86" t="s">
        <v>269</v>
      </c>
    </row>
    <row r="142" spans="1:1" ht="12.75" customHeight="1" x14ac:dyDescent="0.2">
      <c r="A142" s="86" t="s">
        <v>270</v>
      </c>
    </row>
    <row r="143" spans="1:1" ht="12.75" customHeight="1" x14ac:dyDescent="0.2">
      <c r="A143" s="86" t="s">
        <v>271</v>
      </c>
    </row>
    <row r="144" spans="1:1" ht="12.75" customHeight="1" x14ac:dyDescent="0.2">
      <c r="A144" s="86" t="s">
        <v>272</v>
      </c>
    </row>
    <row r="145" spans="1:1" ht="12.75" customHeight="1" x14ac:dyDescent="0.2">
      <c r="A145" s="86" t="s">
        <v>273</v>
      </c>
    </row>
    <row r="146" spans="1:1" ht="12.75" customHeight="1" x14ac:dyDescent="0.2">
      <c r="A146" s="86" t="s">
        <v>274</v>
      </c>
    </row>
    <row r="147" spans="1:1" ht="12.75" customHeight="1" x14ac:dyDescent="0.2">
      <c r="A147" s="86" t="s">
        <v>275</v>
      </c>
    </row>
    <row r="148" spans="1:1" ht="12.75" customHeight="1" x14ac:dyDescent="0.2">
      <c r="A148" s="86" t="s">
        <v>276</v>
      </c>
    </row>
    <row r="149" spans="1:1" ht="12.75" customHeight="1" x14ac:dyDescent="0.2">
      <c r="A149" s="86" t="s">
        <v>277</v>
      </c>
    </row>
    <row r="150" spans="1:1" ht="12.75" customHeight="1" x14ac:dyDescent="0.2">
      <c r="A150" s="86" t="s">
        <v>278</v>
      </c>
    </row>
    <row r="151" spans="1:1" ht="12.75" customHeight="1" x14ac:dyDescent="0.2">
      <c r="A151" s="86" t="s">
        <v>279</v>
      </c>
    </row>
    <row r="152" spans="1:1" ht="12.75" customHeight="1" x14ac:dyDescent="0.2">
      <c r="A152" s="86" t="s">
        <v>280</v>
      </c>
    </row>
    <row r="153" spans="1:1" ht="12.75" customHeight="1" x14ac:dyDescent="0.2">
      <c r="A153" s="86" t="s">
        <v>281</v>
      </c>
    </row>
    <row r="154" spans="1:1" ht="12.75" customHeight="1" x14ac:dyDescent="0.2">
      <c r="A154" s="86" t="s">
        <v>282</v>
      </c>
    </row>
    <row r="155" spans="1:1" ht="12.75" customHeight="1" x14ac:dyDescent="0.2">
      <c r="A155" s="86" t="s">
        <v>283</v>
      </c>
    </row>
    <row r="156" spans="1:1" ht="12.75" customHeight="1" x14ac:dyDescent="0.2">
      <c r="A156" s="86" t="s">
        <v>284</v>
      </c>
    </row>
    <row r="157" spans="1:1" ht="12.75" customHeight="1" x14ac:dyDescent="0.2">
      <c r="A157" s="86" t="s">
        <v>285</v>
      </c>
    </row>
    <row r="158" spans="1:1" ht="12.75" customHeight="1" x14ac:dyDescent="0.2">
      <c r="A158" s="86" t="s">
        <v>286</v>
      </c>
    </row>
    <row r="159" spans="1:1" ht="12.75" customHeight="1" x14ac:dyDescent="0.2">
      <c r="A159" s="86" t="s">
        <v>287</v>
      </c>
    </row>
    <row r="160" spans="1:1" ht="12.75" customHeight="1" x14ac:dyDescent="0.2">
      <c r="A160" s="86" t="s">
        <v>288</v>
      </c>
    </row>
    <row r="161" spans="1:1" ht="12.75" customHeight="1" x14ac:dyDescent="0.2">
      <c r="A161" s="86" t="s">
        <v>289</v>
      </c>
    </row>
    <row r="162" spans="1:1" ht="12.75" customHeight="1" x14ac:dyDescent="0.2">
      <c r="A162" s="86" t="s">
        <v>290</v>
      </c>
    </row>
    <row r="163" spans="1:1" ht="12.75" customHeight="1" x14ac:dyDescent="0.2">
      <c r="A163" s="86" t="s">
        <v>291</v>
      </c>
    </row>
    <row r="164" spans="1:1" ht="12.75" customHeight="1" x14ac:dyDescent="0.2">
      <c r="A164" s="86" t="s">
        <v>292</v>
      </c>
    </row>
    <row r="165" spans="1:1" ht="12.75" customHeight="1" x14ac:dyDescent="0.2">
      <c r="A165" s="86" t="s">
        <v>293</v>
      </c>
    </row>
    <row r="166" spans="1:1" ht="12.75" customHeight="1" x14ac:dyDescent="0.2">
      <c r="A166" s="86" t="s">
        <v>294</v>
      </c>
    </row>
    <row r="167" spans="1:1" ht="12.75" customHeight="1" x14ac:dyDescent="0.2">
      <c r="A167" s="86" t="s">
        <v>295</v>
      </c>
    </row>
    <row r="168" spans="1:1" ht="12.75" customHeight="1" x14ac:dyDescent="0.2">
      <c r="A168" s="86" t="s">
        <v>296</v>
      </c>
    </row>
    <row r="169" spans="1:1" ht="12.75" customHeight="1" x14ac:dyDescent="0.2">
      <c r="A169" s="86" t="s">
        <v>297</v>
      </c>
    </row>
    <row r="170" spans="1:1" ht="12.75" customHeight="1" x14ac:dyDescent="0.2">
      <c r="A170" s="86" t="s">
        <v>298</v>
      </c>
    </row>
    <row r="171" spans="1:1" ht="12.75" customHeight="1" x14ac:dyDescent="0.2">
      <c r="A171" s="86" t="s">
        <v>299</v>
      </c>
    </row>
    <row r="172" spans="1:1" ht="12.75" customHeight="1" x14ac:dyDescent="0.2">
      <c r="A172" s="86" t="s">
        <v>300</v>
      </c>
    </row>
    <row r="173" spans="1:1" ht="12.75" customHeight="1" x14ac:dyDescent="0.2">
      <c r="A173" s="86" t="s">
        <v>301</v>
      </c>
    </row>
    <row r="174" spans="1:1" ht="12.75" customHeight="1" x14ac:dyDescent="0.2">
      <c r="A174" s="86" t="s">
        <v>302</v>
      </c>
    </row>
    <row r="175" spans="1:1" ht="12.75" customHeight="1" x14ac:dyDescent="0.2">
      <c r="A175" s="86" t="s">
        <v>303</v>
      </c>
    </row>
    <row r="176" spans="1:1" ht="12.75" customHeight="1" x14ac:dyDescent="0.2">
      <c r="A176" s="86" t="s">
        <v>304</v>
      </c>
    </row>
    <row r="177" spans="1:1" ht="12.75" customHeight="1" x14ac:dyDescent="0.2">
      <c r="A177" s="86" t="s">
        <v>305</v>
      </c>
    </row>
    <row r="178" spans="1:1" ht="12.75" customHeight="1" x14ac:dyDescent="0.2">
      <c r="A178" s="86" t="s">
        <v>306</v>
      </c>
    </row>
    <row r="179" spans="1:1" ht="12.75" customHeight="1" x14ac:dyDescent="0.2">
      <c r="A179" s="86" t="s">
        <v>307</v>
      </c>
    </row>
    <row r="180" spans="1:1" ht="12.75" customHeight="1" x14ac:dyDescent="0.2">
      <c r="A180" s="86" t="s">
        <v>308</v>
      </c>
    </row>
    <row r="181" spans="1:1" ht="12.75" customHeight="1" x14ac:dyDescent="0.2">
      <c r="A181" s="86" t="s">
        <v>309</v>
      </c>
    </row>
    <row r="182" spans="1:1" ht="12.75" customHeight="1" x14ac:dyDescent="0.2">
      <c r="A182" s="86" t="s">
        <v>310</v>
      </c>
    </row>
    <row r="183" spans="1:1" ht="12.75" customHeight="1" x14ac:dyDescent="0.2">
      <c r="A183" s="86" t="s">
        <v>311</v>
      </c>
    </row>
    <row r="184" spans="1:1" ht="12.75" customHeight="1" x14ac:dyDescent="0.2">
      <c r="A184" s="86" t="s">
        <v>312</v>
      </c>
    </row>
    <row r="185" spans="1:1" ht="12.75" customHeight="1" x14ac:dyDescent="0.2">
      <c r="A185" s="86" t="s">
        <v>313</v>
      </c>
    </row>
    <row r="186" spans="1:1" ht="12.75" customHeight="1" x14ac:dyDescent="0.2">
      <c r="A186" s="86" t="s">
        <v>314</v>
      </c>
    </row>
    <row r="187" spans="1:1" ht="12.75" customHeight="1" x14ac:dyDescent="0.2">
      <c r="A187" s="86" t="s">
        <v>315</v>
      </c>
    </row>
    <row r="188" spans="1:1" ht="12.75" customHeight="1" x14ac:dyDescent="0.2">
      <c r="A188" s="86" t="s">
        <v>316</v>
      </c>
    </row>
    <row r="189" spans="1:1" ht="12.75" customHeight="1" x14ac:dyDescent="0.2">
      <c r="A189" s="86" t="s">
        <v>317</v>
      </c>
    </row>
    <row r="190" spans="1:1" ht="12.75" customHeight="1" x14ac:dyDescent="0.2">
      <c r="A190" s="86" t="s">
        <v>318</v>
      </c>
    </row>
    <row r="191" spans="1:1" ht="12.75" customHeight="1" x14ac:dyDescent="0.2">
      <c r="A191" s="86" t="s">
        <v>319</v>
      </c>
    </row>
    <row r="192" spans="1:1" ht="12.75" customHeight="1" x14ac:dyDescent="0.2">
      <c r="A192" s="86" t="s">
        <v>320</v>
      </c>
    </row>
    <row r="193" spans="1:1" ht="12.75" customHeight="1" x14ac:dyDescent="0.2">
      <c r="A193" s="86" t="s">
        <v>321</v>
      </c>
    </row>
    <row r="194" spans="1:1" ht="12.75" customHeight="1" x14ac:dyDescent="0.2">
      <c r="A194" s="86" t="s">
        <v>322</v>
      </c>
    </row>
    <row r="195" spans="1:1" ht="12.75" customHeight="1" x14ac:dyDescent="0.2">
      <c r="A195" s="86" t="s">
        <v>323</v>
      </c>
    </row>
    <row r="196" spans="1:1" ht="12.75" customHeight="1" x14ac:dyDescent="0.2">
      <c r="A196" s="86" t="s">
        <v>324</v>
      </c>
    </row>
    <row r="197" spans="1:1" ht="12.75" customHeight="1" x14ac:dyDescent="0.2">
      <c r="A197" s="86" t="s">
        <v>325</v>
      </c>
    </row>
    <row r="198" spans="1:1" ht="12.75" customHeight="1" x14ac:dyDescent="0.2">
      <c r="A198" s="86" t="s">
        <v>326</v>
      </c>
    </row>
    <row r="199" spans="1:1" ht="12.75" customHeight="1" x14ac:dyDescent="0.2">
      <c r="A199" s="86" t="s">
        <v>327</v>
      </c>
    </row>
    <row r="200" spans="1:1" ht="12.75" customHeight="1" x14ac:dyDescent="0.2">
      <c r="A200" s="86" t="s">
        <v>328</v>
      </c>
    </row>
    <row r="201" spans="1:1" ht="12.75" customHeight="1" x14ac:dyDescent="0.2">
      <c r="A201" s="86" t="s">
        <v>329</v>
      </c>
    </row>
    <row r="202" spans="1:1" ht="12.75" customHeight="1" x14ac:dyDescent="0.2">
      <c r="A202" s="86" t="s">
        <v>330</v>
      </c>
    </row>
    <row r="203" spans="1:1" ht="12.75" customHeight="1" x14ac:dyDescent="0.2">
      <c r="A203" s="86" t="s">
        <v>331</v>
      </c>
    </row>
    <row r="204" spans="1:1" ht="12.75" customHeight="1" x14ac:dyDescent="0.2">
      <c r="A204" s="86" t="s">
        <v>332</v>
      </c>
    </row>
    <row r="205" spans="1:1" ht="12.75" customHeight="1" x14ac:dyDescent="0.2">
      <c r="A205" s="86" t="s">
        <v>333</v>
      </c>
    </row>
    <row r="206" spans="1:1" ht="12.75" customHeight="1" x14ac:dyDescent="0.2">
      <c r="A206" s="86" t="s">
        <v>334</v>
      </c>
    </row>
    <row r="207" spans="1:1" ht="12.75" customHeight="1" x14ac:dyDescent="0.2">
      <c r="A207" s="86" t="s">
        <v>335</v>
      </c>
    </row>
    <row r="208" spans="1:1" ht="12.75" customHeight="1" x14ac:dyDescent="0.2">
      <c r="A208" s="86" t="s">
        <v>336</v>
      </c>
    </row>
    <row r="209" spans="1:1" ht="12.75" customHeight="1" x14ac:dyDescent="0.2">
      <c r="A209" s="86" t="s">
        <v>337</v>
      </c>
    </row>
    <row r="210" spans="1:1" ht="12.75" customHeight="1" x14ac:dyDescent="0.2">
      <c r="A210" s="86" t="s">
        <v>338</v>
      </c>
    </row>
    <row r="211" spans="1:1" ht="12.75" customHeight="1" x14ac:dyDescent="0.2">
      <c r="A211" s="86" t="s">
        <v>339</v>
      </c>
    </row>
    <row r="212" spans="1:1" ht="12.75" customHeight="1" x14ac:dyDescent="0.2">
      <c r="A212" s="86" t="s">
        <v>340</v>
      </c>
    </row>
    <row r="213" spans="1:1" ht="12.75" customHeight="1" x14ac:dyDescent="0.2">
      <c r="A213" s="86" t="s">
        <v>341</v>
      </c>
    </row>
    <row r="214" spans="1:1" ht="12.75" customHeight="1" x14ac:dyDescent="0.2">
      <c r="A214" s="86" t="s">
        <v>342</v>
      </c>
    </row>
    <row r="215" spans="1:1" ht="12.75" customHeight="1" x14ac:dyDescent="0.2">
      <c r="A215" s="86" t="s">
        <v>343</v>
      </c>
    </row>
    <row r="216" spans="1:1" ht="12.75" customHeight="1" x14ac:dyDescent="0.2">
      <c r="A216" s="86" t="s">
        <v>344</v>
      </c>
    </row>
    <row r="217" spans="1:1" ht="12.75" customHeight="1" x14ac:dyDescent="0.2">
      <c r="A217" s="86" t="s">
        <v>345</v>
      </c>
    </row>
    <row r="218" spans="1:1" ht="12.75" customHeight="1" x14ac:dyDescent="0.2">
      <c r="A218" s="86" t="s">
        <v>346</v>
      </c>
    </row>
    <row r="219" spans="1:1" ht="12.75" customHeight="1" x14ac:dyDescent="0.2">
      <c r="A219" s="86" t="s">
        <v>347</v>
      </c>
    </row>
    <row r="220" spans="1:1" ht="12.75" customHeight="1" x14ac:dyDescent="0.2">
      <c r="A220" s="86" t="s">
        <v>348</v>
      </c>
    </row>
    <row r="221" spans="1:1" ht="12.75" customHeight="1" x14ac:dyDescent="0.2">
      <c r="A221" s="86" t="s">
        <v>349</v>
      </c>
    </row>
    <row r="222" spans="1:1" ht="12.75" customHeight="1" x14ac:dyDescent="0.2">
      <c r="A222" s="86" t="s">
        <v>350</v>
      </c>
    </row>
    <row r="223" spans="1:1" ht="12.75" customHeight="1" x14ac:dyDescent="0.2">
      <c r="A223" s="86" t="s">
        <v>351</v>
      </c>
    </row>
    <row r="224" spans="1:1" ht="12.75" customHeight="1" x14ac:dyDescent="0.2">
      <c r="A224" s="86" t="s">
        <v>352</v>
      </c>
    </row>
    <row r="225" spans="1:1" ht="12.75" customHeight="1" x14ac:dyDescent="0.2">
      <c r="A225" s="86" t="s">
        <v>353</v>
      </c>
    </row>
    <row r="226" spans="1:1" ht="12.75" customHeight="1" x14ac:dyDescent="0.2">
      <c r="A226" s="86" t="s">
        <v>354</v>
      </c>
    </row>
    <row r="227" spans="1:1" ht="12.75" customHeight="1" x14ac:dyDescent="0.2">
      <c r="A227" s="86" t="s">
        <v>355</v>
      </c>
    </row>
    <row r="228" spans="1:1" ht="12.75" customHeight="1" x14ac:dyDescent="0.2">
      <c r="A228" s="86" t="s">
        <v>356</v>
      </c>
    </row>
    <row r="229" spans="1:1" ht="12.75" customHeight="1" x14ac:dyDescent="0.2">
      <c r="A229" s="86" t="s">
        <v>357</v>
      </c>
    </row>
    <row r="230" spans="1:1" ht="12.75" customHeight="1" x14ac:dyDescent="0.2">
      <c r="A230" s="86" t="s">
        <v>358</v>
      </c>
    </row>
    <row r="231" spans="1:1" ht="12.75" customHeight="1" x14ac:dyDescent="0.2">
      <c r="A231" s="86" t="s">
        <v>359</v>
      </c>
    </row>
    <row r="232" spans="1:1" ht="12.75" customHeight="1" x14ac:dyDescent="0.2">
      <c r="A232" s="86" t="s">
        <v>360</v>
      </c>
    </row>
    <row r="233" spans="1:1" ht="12.75" customHeight="1" x14ac:dyDescent="0.2">
      <c r="A233" s="88" t="s">
        <v>361</v>
      </c>
    </row>
    <row r="234" spans="1:1" ht="12.75" customHeight="1" x14ac:dyDescent="0.2">
      <c r="A234" s="86" t="s">
        <v>362</v>
      </c>
    </row>
    <row r="235" spans="1:1" ht="12.75" customHeight="1" x14ac:dyDescent="0.2">
      <c r="A235" s="86" t="s">
        <v>363</v>
      </c>
    </row>
    <row r="236" spans="1:1" ht="12.75" customHeight="1" x14ac:dyDescent="0.2">
      <c r="A236" s="86" t="s">
        <v>364</v>
      </c>
    </row>
    <row r="237" spans="1:1" ht="12.75" customHeight="1" x14ac:dyDescent="0.2">
      <c r="A237" s="86" t="s">
        <v>365</v>
      </c>
    </row>
    <row r="238" spans="1:1" ht="12.75" customHeight="1" x14ac:dyDescent="0.2">
      <c r="A238" s="86" t="s">
        <v>366</v>
      </c>
    </row>
    <row r="239" spans="1:1" ht="12.75" customHeight="1" x14ac:dyDescent="0.2">
      <c r="A239" s="86" t="s">
        <v>367</v>
      </c>
    </row>
    <row r="240" spans="1:1" ht="12.75" customHeight="1" x14ac:dyDescent="0.2">
      <c r="A240" s="86" t="s">
        <v>368</v>
      </c>
    </row>
    <row r="241" spans="1:1" ht="12.75" customHeight="1" x14ac:dyDescent="0.2">
      <c r="A241" s="86" t="s">
        <v>369</v>
      </c>
    </row>
    <row r="242" spans="1:1" ht="12.75" customHeight="1" x14ac:dyDescent="0.2">
      <c r="A242" s="86" t="s">
        <v>370</v>
      </c>
    </row>
    <row r="243" spans="1:1" ht="12.75" customHeight="1" x14ac:dyDescent="0.2">
      <c r="A243" s="86" t="s">
        <v>371</v>
      </c>
    </row>
    <row r="244" spans="1:1" ht="12.75" customHeight="1" x14ac:dyDescent="0.2">
      <c r="A244" s="86" t="s">
        <v>372</v>
      </c>
    </row>
    <row r="245" spans="1:1" ht="12.75" customHeight="1" x14ac:dyDescent="0.2">
      <c r="A245" s="86" t="s">
        <v>373</v>
      </c>
    </row>
    <row r="246" spans="1:1" ht="12.75" customHeight="1" x14ac:dyDescent="0.2">
      <c r="A246" s="86" t="s">
        <v>374</v>
      </c>
    </row>
    <row r="247" spans="1:1" ht="12.75" customHeight="1" x14ac:dyDescent="0.2">
      <c r="A247" s="86" t="s">
        <v>375</v>
      </c>
    </row>
    <row r="248" spans="1:1" ht="12.75" customHeight="1" x14ac:dyDescent="0.2">
      <c r="A248" s="86" t="s">
        <v>376</v>
      </c>
    </row>
    <row r="249" spans="1:1" ht="12.75" customHeight="1" x14ac:dyDescent="0.2">
      <c r="A249" s="86" t="s">
        <v>377</v>
      </c>
    </row>
    <row r="250" spans="1:1" ht="12.75" customHeight="1" x14ac:dyDescent="0.2">
      <c r="A250" s="86" t="s">
        <v>378</v>
      </c>
    </row>
    <row r="251" spans="1:1" ht="12.75" customHeight="1" x14ac:dyDescent="0.2">
      <c r="A251" s="86" t="s">
        <v>379</v>
      </c>
    </row>
    <row r="252" spans="1:1" ht="12.75" customHeight="1" x14ac:dyDescent="0.2">
      <c r="A252" s="86" t="s">
        <v>380</v>
      </c>
    </row>
    <row r="253" spans="1:1" ht="12.75" customHeight="1" x14ac:dyDescent="0.2">
      <c r="A253" s="86" t="s">
        <v>381</v>
      </c>
    </row>
    <row r="254" spans="1:1" ht="12.75" customHeight="1" x14ac:dyDescent="0.2">
      <c r="A254" s="86" t="s">
        <v>382</v>
      </c>
    </row>
    <row r="255" spans="1:1" ht="12.75" customHeight="1" x14ac:dyDescent="0.2">
      <c r="A255" s="86" t="s">
        <v>383</v>
      </c>
    </row>
    <row r="256" spans="1:1" ht="12.75" customHeight="1" x14ac:dyDescent="0.2">
      <c r="A256" s="86" t="s">
        <v>384</v>
      </c>
    </row>
    <row r="257" spans="1:1" ht="12.75" customHeight="1" x14ac:dyDescent="0.2">
      <c r="A257" s="86" t="s">
        <v>385</v>
      </c>
    </row>
    <row r="258" spans="1:1" ht="12.75" customHeight="1" x14ac:dyDescent="0.2">
      <c r="A258" s="86" t="s">
        <v>386</v>
      </c>
    </row>
    <row r="259" spans="1:1" ht="12.75" customHeight="1" x14ac:dyDescent="0.2">
      <c r="A259" s="86" t="s">
        <v>387</v>
      </c>
    </row>
    <row r="260" spans="1:1" ht="12.75" customHeight="1" x14ac:dyDescent="0.2">
      <c r="A260" s="86" t="s">
        <v>388</v>
      </c>
    </row>
    <row r="261" spans="1:1" ht="12.75" customHeight="1" x14ac:dyDescent="0.2">
      <c r="A261" s="86" t="s">
        <v>389</v>
      </c>
    </row>
    <row r="262" spans="1:1" ht="12.75" customHeight="1" x14ac:dyDescent="0.2">
      <c r="A262" s="86" t="s">
        <v>390</v>
      </c>
    </row>
    <row r="263" spans="1:1" ht="12.75" customHeight="1" x14ac:dyDescent="0.2">
      <c r="A263" s="86" t="s">
        <v>391</v>
      </c>
    </row>
    <row r="264" spans="1:1" ht="12.75" customHeight="1" x14ac:dyDescent="0.2">
      <c r="A264" s="86" t="s">
        <v>392</v>
      </c>
    </row>
    <row r="265" spans="1:1" ht="12.75" customHeight="1" x14ac:dyDescent="0.2">
      <c r="A265" s="86" t="s">
        <v>393</v>
      </c>
    </row>
    <row r="266" spans="1:1" ht="12.75" customHeight="1" x14ac:dyDescent="0.2">
      <c r="A266" s="86" t="s">
        <v>394</v>
      </c>
    </row>
    <row r="267" spans="1:1" ht="12.75" customHeight="1" x14ac:dyDescent="0.2">
      <c r="A267" s="86" t="s">
        <v>395</v>
      </c>
    </row>
    <row r="268" spans="1:1" ht="12.75" customHeight="1" x14ac:dyDescent="0.2">
      <c r="A268" s="86" t="s">
        <v>396</v>
      </c>
    </row>
    <row r="269" spans="1:1" ht="12.75" customHeight="1" x14ac:dyDescent="0.2">
      <c r="A269" s="86" t="s">
        <v>397</v>
      </c>
    </row>
    <row r="270" spans="1:1" ht="12.75" customHeight="1" x14ac:dyDescent="0.2">
      <c r="A270" s="86" t="s">
        <v>398</v>
      </c>
    </row>
    <row r="271" spans="1:1" ht="12.75" customHeight="1" x14ac:dyDescent="0.2">
      <c r="A271" s="86" t="s">
        <v>399</v>
      </c>
    </row>
    <row r="272" spans="1:1" ht="12.75" customHeight="1" x14ac:dyDescent="0.2">
      <c r="A272" s="86" t="s">
        <v>400</v>
      </c>
    </row>
    <row r="273" spans="1:1" ht="12.75" customHeight="1" x14ac:dyDescent="0.2">
      <c r="A273" s="86" t="s">
        <v>401</v>
      </c>
    </row>
    <row r="274" spans="1:1" ht="12.75" customHeight="1" x14ac:dyDescent="0.2">
      <c r="A274" s="86" t="s">
        <v>402</v>
      </c>
    </row>
    <row r="275" spans="1:1" ht="12.75" customHeight="1" x14ac:dyDescent="0.2">
      <c r="A275" s="86" t="s">
        <v>403</v>
      </c>
    </row>
    <row r="276" spans="1:1" ht="12.75" customHeight="1" x14ac:dyDescent="0.2">
      <c r="A276" s="86" t="s">
        <v>404</v>
      </c>
    </row>
    <row r="277" spans="1:1" ht="12.75" customHeight="1" x14ac:dyDescent="0.2">
      <c r="A277" s="86" t="s">
        <v>405</v>
      </c>
    </row>
    <row r="278" spans="1:1" ht="12.75" customHeight="1" x14ac:dyDescent="0.2">
      <c r="A278" s="86" t="s">
        <v>406</v>
      </c>
    </row>
    <row r="279" spans="1:1" ht="12.75" customHeight="1" x14ac:dyDescent="0.2">
      <c r="A279" s="86" t="s">
        <v>407</v>
      </c>
    </row>
    <row r="280" spans="1:1" ht="12.75" customHeight="1" x14ac:dyDescent="0.2">
      <c r="A280" s="86" t="s">
        <v>408</v>
      </c>
    </row>
    <row r="281" spans="1:1" ht="12.75" customHeight="1" x14ac:dyDescent="0.2">
      <c r="A281" s="86" t="s">
        <v>409</v>
      </c>
    </row>
    <row r="282" spans="1:1" ht="12.75" customHeight="1" x14ac:dyDescent="0.2">
      <c r="A282" s="86" t="s">
        <v>410</v>
      </c>
    </row>
    <row r="283" spans="1:1" ht="12.75" customHeight="1" x14ac:dyDescent="0.2">
      <c r="A283" s="86" t="s">
        <v>411</v>
      </c>
    </row>
    <row r="284" spans="1:1" ht="12.75" customHeight="1" x14ac:dyDescent="0.2">
      <c r="A284" s="86" t="s">
        <v>412</v>
      </c>
    </row>
    <row r="285" spans="1:1" ht="12.75" customHeight="1" x14ac:dyDescent="0.2">
      <c r="A285" s="86" t="s">
        <v>413</v>
      </c>
    </row>
    <row r="286" spans="1:1" ht="12.75" customHeight="1" x14ac:dyDescent="0.2">
      <c r="A286" s="86" t="s">
        <v>414</v>
      </c>
    </row>
    <row r="287" spans="1:1" ht="12.75" customHeight="1" x14ac:dyDescent="0.2">
      <c r="A287" s="86" t="s">
        <v>415</v>
      </c>
    </row>
    <row r="288" spans="1:1" ht="12.75" customHeight="1" x14ac:dyDescent="0.2">
      <c r="A288" s="86" t="s">
        <v>416</v>
      </c>
    </row>
    <row r="289" spans="1:1" ht="12.75" customHeight="1" x14ac:dyDescent="0.2">
      <c r="A289" s="86" t="s">
        <v>417</v>
      </c>
    </row>
    <row r="290" spans="1:1" ht="12.75" customHeight="1" x14ac:dyDescent="0.2">
      <c r="A290" s="86" t="s">
        <v>418</v>
      </c>
    </row>
    <row r="291" spans="1:1" ht="12.75" customHeight="1" x14ac:dyDescent="0.2">
      <c r="A291" s="86" t="s">
        <v>419</v>
      </c>
    </row>
    <row r="292" spans="1:1" ht="12.75" customHeight="1" x14ac:dyDescent="0.2">
      <c r="A292" s="86" t="s">
        <v>420</v>
      </c>
    </row>
    <row r="293" spans="1:1" ht="12.75" customHeight="1" x14ac:dyDescent="0.2">
      <c r="A293" s="86" t="s">
        <v>421</v>
      </c>
    </row>
    <row r="294" spans="1:1" ht="12.75" customHeight="1" x14ac:dyDescent="0.2">
      <c r="A294" s="86" t="s">
        <v>422</v>
      </c>
    </row>
    <row r="295" spans="1:1" ht="12.75" customHeight="1" x14ac:dyDescent="0.2">
      <c r="A295" s="86" t="s">
        <v>423</v>
      </c>
    </row>
    <row r="296" spans="1:1" ht="12.75" customHeight="1" x14ac:dyDescent="0.2">
      <c r="A296" s="86" t="s">
        <v>424</v>
      </c>
    </row>
    <row r="297" spans="1:1" ht="12.75" customHeight="1" x14ac:dyDescent="0.2">
      <c r="A297" s="86" t="s">
        <v>425</v>
      </c>
    </row>
    <row r="298" spans="1:1" ht="12.75" customHeight="1" x14ac:dyDescent="0.2">
      <c r="A298" s="86" t="s">
        <v>426</v>
      </c>
    </row>
    <row r="299" spans="1:1" ht="12.75" customHeight="1" x14ac:dyDescent="0.2">
      <c r="A299" s="86" t="s">
        <v>427</v>
      </c>
    </row>
    <row r="300" spans="1:1" ht="12.75" customHeight="1" x14ac:dyDescent="0.2">
      <c r="A300" s="86" t="s">
        <v>428</v>
      </c>
    </row>
    <row r="301" spans="1:1" ht="12.75" customHeight="1" x14ac:dyDescent="0.2">
      <c r="A301" s="86" t="s">
        <v>429</v>
      </c>
    </row>
    <row r="302" spans="1:1" ht="12.75" customHeight="1" x14ac:dyDescent="0.2">
      <c r="A302" s="86" t="s">
        <v>430</v>
      </c>
    </row>
    <row r="303" spans="1:1" ht="12.75" customHeight="1" x14ac:dyDescent="0.2">
      <c r="A303" s="86" t="s">
        <v>431</v>
      </c>
    </row>
    <row r="304" spans="1:1" ht="12.75" customHeight="1" x14ac:dyDescent="0.2">
      <c r="A304" s="86" t="s">
        <v>432</v>
      </c>
    </row>
    <row r="305" spans="1:1" ht="12.75" customHeight="1" x14ac:dyDescent="0.2">
      <c r="A305" s="86" t="s">
        <v>433</v>
      </c>
    </row>
    <row r="306" spans="1:1" ht="12.75" customHeight="1" x14ac:dyDescent="0.2">
      <c r="A306" s="86" t="s">
        <v>434</v>
      </c>
    </row>
    <row r="307" spans="1:1" ht="12.75" customHeight="1" x14ac:dyDescent="0.2">
      <c r="A307" s="86" t="s">
        <v>435</v>
      </c>
    </row>
    <row r="308" spans="1:1" ht="12.75" customHeight="1" x14ac:dyDescent="0.2">
      <c r="A308" s="86" t="s">
        <v>436</v>
      </c>
    </row>
    <row r="309" spans="1:1" ht="12.75" customHeight="1" x14ac:dyDescent="0.2">
      <c r="A309" s="86" t="s">
        <v>437</v>
      </c>
    </row>
    <row r="310" spans="1:1" ht="12.75" customHeight="1" x14ac:dyDescent="0.2">
      <c r="A310" s="86" t="s">
        <v>438</v>
      </c>
    </row>
    <row r="311" spans="1:1" ht="12.75" customHeight="1" x14ac:dyDescent="0.2">
      <c r="A311" s="86" t="s">
        <v>439</v>
      </c>
    </row>
    <row r="312" spans="1:1" ht="12.75" customHeight="1" x14ac:dyDescent="0.2">
      <c r="A312" s="86" t="s">
        <v>440</v>
      </c>
    </row>
    <row r="313" spans="1:1" ht="12.75" customHeight="1" x14ac:dyDescent="0.2">
      <c r="A313" s="86" t="s">
        <v>441</v>
      </c>
    </row>
    <row r="314" spans="1:1" ht="12.75" customHeight="1" x14ac:dyDescent="0.2">
      <c r="A314" s="86" t="s">
        <v>442</v>
      </c>
    </row>
    <row r="315" spans="1:1" ht="12.75" customHeight="1" x14ac:dyDescent="0.2">
      <c r="A315" s="86" t="s">
        <v>443</v>
      </c>
    </row>
    <row r="316" spans="1:1" ht="12.75" customHeight="1" x14ac:dyDescent="0.2">
      <c r="A316" s="86" t="s">
        <v>444</v>
      </c>
    </row>
    <row r="317" spans="1:1" ht="12.75" customHeight="1" x14ac:dyDescent="0.2">
      <c r="A317" s="86" t="s">
        <v>445</v>
      </c>
    </row>
    <row r="318" spans="1:1" ht="12.75" customHeight="1" x14ac:dyDescent="0.2">
      <c r="A318" s="86" t="s">
        <v>446</v>
      </c>
    </row>
    <row r="319" spans="1:1" ht="12.75" customHeight="1" x14ac:dyDescent="0.2">
      <c r="A319" s="86" t="s">
        <v>447</v>
      </c>
    </row>
    <row r="320" spans="1:1" ht="12.75" customHeight="1" x14ac:dyDescent="0.2">
      <c r="A320" s="86" t="s">
        <v>448</v>
      </c>
    </row>
    <row r="321" spans="1:1" ht="12.75" customHeight="1" x14ac:dyDescent="0.2">
      <c r="A321" s="86" t="s">
        <v>449</v>
      </c>
    </row>
    <row r="322" spans="1:1" ht="12.75" customHeight="1" x14ac:dyDescent="0.2">
      <c r="A322" s="86" t="s">
        <v>450</v>
      </c>
    </row>
    <row r="323" spans="1:1" ht="12.75" customHeight="1" x14ac:dyDescent="0.2">
      <c r="A323" s="86" t="s">
        <v>451</v>
      </c>
    </row>
    <row r="324" spans="1:1" ht="12.75" customHeight="1" x14ac:dyDescent="0.2">
      <c r="A324" s="86" t="s">
        <v>452</v>
      </c>
    </row>
    <row r="325" spans="1:1" ht="12.75" customHeight="1" x14ac:dyDescent="0.2">
      <c r="A325" s="86" t="s">
        <v>453</v>
      </c>
    </row>
    <row r="326" spans="1:1" ht="12.75" customHeight="1" x14ac:dyDescent="0.2">
      <c r="A326" s="86" t="s">
        <v>454</v>
      </c>
    </row>
    <row r="327" spans="1:1" ht="12.75" customHeight="1" x14ac:dyDescent="0.2">
      <c r="A327" s="86" t="s">
        <v>455</v>
      </c>
    </row>
    <row r="328" spans="1:1" ht="12.75" customHeight="1" x14ac:dyDescent="0.2">
      <c r="A328" s="86" t="s">
        <v>456</v>
      </c>
    </row>
    <row r="329" spans="1:1" ht="12.75" customHeight="1" x14ac:dyDescent="0.2">
      <c r="A329" s="86" t="s">
        <v>457</v>
      </c>
    </row>
    <row r="330" spans="1:1" ht="12.75" customHeight="1" x14ac:dyDescent="0.2">
      <c r="A330" s="86" t="s">
        <v>458</v>
      </c>
    </row>
    <row r="331" spans="1:1" ht="12.75" customHeight="1" x14ac:dyDescent="0.2">
      <c r="A331" s="86" t="s">
        <v>459</v>
      </c>
    </row>
    <row r="332" spans="1:1" ht="12.75" customHeight="1" x14ac:dyDescent="0.2">
      <c r="A332" s="86" t="s">
        <v>460</v>
      </c>
    </row>
    <row r="333" spans="1:1" ht="12.75" customHeight="1" x14ac:dyDescent="0.2">
      <c r="A333" s="86" t="s">
        <v>461</v>
      </c>
    </row>
    <row r="334" spans="1:1" ht="12.75" customHeight="1" x14ac:dyDescent="0.2">
      <c r="A334" s="86" t="s">
        <v>462</v>
      </c>
    </row>
    <row r="335" spans="1:1" ht="12.75" customHeight="1" x14ac:dyDescent="0.2">
      <c r="A335" s="86" t="s">
        <v>463</v>
      </c>
    </row>
    <row r="336" spans="1:1" ht="12.75" customHeight="1" x14ac:dyDescent="0.2">
      <c r="A336" s="86" t="s">
        <v>464</v>
      </c>
    </row>
    <row r="337" spans="1:1" ht="12.75" customHeight="1" x14ac:dyDescent="0.2">
      <c r="A337" s="86" t="s">
        <v>465</v>
      </c>
    </row>
    <row r="338" spans="1:1" ht="12.75" customHeight="1" x14ac:dyDescent="0.2">
      <c r="A338" s="86" t="s">
        <v>466</v>
      </c>
    </row>
    <row r="339" spans="1:1" ht="12.75" customHeight="1" x14ac:dyDescent="0.2">
      <c r="A339" s="86" t="s">
        <v>467</v>
      </c>
    </row>
    <row r="340" spans="1:1" ht="12.75" customHeight="1" x14ac:dyDescent="0.2">
      <c r="A340" s="86" t="s">
        <v>468</v>
      </c>
    </row>
    <row r="341" spans="1:1" ht="12.75" customHeight="1" x14ac:dyDescent="0.2">
      <c r="A341" s="86" t="s">
        <v>469</v>
      </c>
    </row>
    <row r="342" spans="1:1" ht="12.75" customHeight="1" x14ac:dyDescent="0.2">
      <c r="A342" s="86" t="s">
        <v>470</v>
      </c>
    </row>
    <row r="343" spans="1:1" ht="12.75" customHeight="1" x14ac:dyDescent="0.2">
      <c r="A343" s="86" t="s">
        <v>471</v>
      </c>
    </row>
    <row r="344" spans="1:1" ht="12.75" customHeight="1" x14ac:dyDescent="0.2">
      <c r="A344" s="86" t="s">
        <v>472</v>
      </c>
    </row>
    <row r="345" spans="1:1" ht="12.75" customHeight="1" x14ac:dyDescent="0.2">
      <c r="A345" s="86" t="s">
        <v>473</v>
      </c>
    </row>
    <row r="346" spans="1:1" ht="12.75" customHeight="1" x14ac:dyDescent="0.2">
      <c r="A346" s="86" t="s">
        <v>474</v>
      </c>
    </row>
    <row r="347" spans="1:1" ht="12.75" customHeight="1" x14ac:dyDescent="0.2">
      <c r="A347" s="86" t="s">
        <v>475</v>
      </c>
    </row>
    <row r="348" spans="1:1" ht="12.75" customHeight="1" x14ac:dyDescent="0.2">
      <c r="A348" s="86" t="s">
        <v>476</v>
      </c>
    </row>
    <row r="349" spans="1:1" ht="12.75" customHeight="1" x14ac:dyDescent="0.2">
      <c r="A349" s="86" t="s">
        <v>477</v>
      </c>
    </row>
    <row r="350" spans="1:1" ht="12.75" customHeight="1" x14ac:dyDescent="0.2">
      <c r="A350" s="86" t="s">
        <v>478</v>
      </c>
    </row>
    <row r="351" spans="1:1" ht="12.75" customHeight="1" x14ac:dyDescent="0.2">
      <c r="A351" s="86" t="s">
        <v>479</v>
      </c>
    </row>
    <row r="352" spans="1:1" ht="12.75" customHeight="1" x14ac:dyDescent="0.2">
      <c r="A352" s="86" t="s">
        <v>480</v>
      </c>
    </row>
    <row r="353" spans="1:1" ht="12.75" customHeight="1" x14ac:dyDescent="0.2">
      <c r="A353" s="86" t="s">
        <v>481</v>
      </c>
    </row>
    <row r="354" spans="1:1" ht="12.75" customHeight="1" x14ac:dyDescent="0.2">
      <c r="A354" s="86" t="s">
        <v>482</v>
      </c>
    </row>
    <row r="355" spans="1:1" ht="12.75" customHeight="1" x14ac:dyDescent="0.2">
      <c r="A355" s="86" t="s">
        <v>483</v>
      </c>
    </row>
    <row r="356" spans="1:1" ht="12.75" customHeight="1" x14ac:dyDescent="0.2">
      <c r="A356" s="86" t="s">
        <v>484</v>
      </c>
    </row>
    <row r="357" spans="1:1" ht="12.75" customHeight="1" x14ac:dyDescent="0.2">
      <c r="A357" s="86" t="s">
        <v>485</v>
      </c>
    </row>
    <row r="358" spans="1:1" ht="12.75" customHeight="1" x14ac:dyDescent="0.2">
      <c r="A358" s="86" t="s">
        <v>486</v>
      </c>
    </row>
    <row r="359" spans="1:1" ht="12.75" customHeight="1" x14ac:dyDescent="0.2">
      <c r="A359" s="86" t="s">
        <v>487</v>
      </c>
    </row>
    <row r="360" spans="1:1" ht="12.75" customHeight="1" x14ac:dyDescent="0.2">
      <c r="A360" s="86" t="s">
        <v>488</v>
      </c>
    </row>
    <row r="361" spans="1:1" ht="12.75" customHeight="1" x14ac:dyDescent="0.2">
      <c r="A361" s="86" t="s">
        <v>489</v>
      </c>
    </row>
    <row r="362" spans="1:1" ht="12.75" customHeight="1" x14ac:dyDescent="0.2">
      <c r="A362" s="86" t="s">
        <v>490</v>
      </c>
    </row>
    <row r="363" spans="1:1" ht="12.75" customHeight="1" x14ac:dyDescent="0.2">
      <c r="A363" s="86" t="s">
        <v>491</v>
      </c>
    </row>
    <row r="364" spans="1:1" ht="12.75" customHeight="1" x14ac:dyDescent="0.2">
      <c r="A364" s="86" t="s">
        <v>492</v>
      </c>
    </row>
    <row r="365" spans="1:1" ht="12.75" customHeight="1" x14ac:dyDescent="0.2">
      <c r="A365" s="86" t="s">
        <v>493</v>
      </c>
    </row>
    <row r="366" spans="1:1" ht="12.75" customHeight="1" x14ac:dyDescent="0.2">
      <c r="A366" s="86" t="s">
        <v>494</v>
      </c>
    </row>
    <row r="367" spans="1:1" ht="12.75" customHeight="1" x14ac:dyDescent="0.2">
      <c r="A367" s="86" t="s">
        <v>495</v>
      </c>
    </row>
    <row r="368" spans="1:1" ht="12.75" customHeight="1" x14ac:dyDescent="0.2">
      <c r="A368" s="86" t="s">
        <v>496</v>
      </c>
    </row>
    <row r="369" spans="1:1" ht="12.75" customHeight="1" x14ac:dyDescent="0.2">
      <c r="A369" s="86" t="s">
        <v>497</v>
      </c>
    </row>
    <row r="370" spans="1:1" ht="12.75" customHeight="1" x14ac:dyDescent="0.2">
      <c r="A370" s="86" t="s">
        <v>498</v>
      </c>
    </row>
    <row r="371" spans="1:1" ht="12.75" customHeight="1" x14ac:dyDescent="0.2">
      <c r="A371" s="86" t="s">
        <v>499</v>
      </c>
    </row>
    <row r="372" spans="1:1" ht="12.75" customHeight="1" x14ac:dyDescent="0.2">
      <c r="A372" s="86" t="s">
        <v>500</v>
      </c>
    </row>
    <row r="373" spans="1:1" ht="12.75" customHeight="1" x14ac:dyDescent="0.2">
      <c r="A373" s="86" t="s">
        <v>501</v>
      </c>
    </row>
    <row r="374" spans="1:1" ht="12.75" customHeight="1" x14ac:dyDescent="0.2">
      <c r="A374" s="86" t="s">
        <v>502</v>
      </c>
    </row>
    <row r="375" spans="1:1" ht="12.75" customHeight="1" x14ac:dyDescent="0.2">
      <c r="A375" s="86" t="s">
        <v>503</v>
      </c>
    </row>
    <row r="376" spans="1:1" ht="12.75" customHeight="1" x14ac:dyDescent="0.2">
      <c r="A376" s="86" t="s">
        <v>504</v>
      </c>
    </row>
    <row r="377" spans="1:1" ht="12.75" customHeight="1" x14ac:dyDescent="0.2">
      <c r="A377" s="86" t="s">
        <v>505</v>
      </c>
    </row>
    <row r="378" spans="1:1" ht="12.75" customHeight="1" x14ac:dyDescent="0.2">
      <c r="A378" s="86" t="s">
        <v>506</v>
      </c>
    </row>
    <row r="379" spans="1:1" ht="12.75" customHeight="1" x14ac:dyDescent="0.2">
      <c r="A379" s="86" t="s">
        <v>507</v>
      </c>
    </row>
    <row r="380" spans="1:1" ht="12.75" customHeight="1" x14ac:dyDescent="0.2">
      <c r="A380" s="86" t="s">
        <v>508</v>
      </c>
    </row>
    <row r="381" spans="1:1" ht="12.75" customHeight="1" x14ac:dyDescent="0.2">
      <c r="A381" s="86" t="s">
        <v>509</v>
      </c>
    </row>
    <row r="382" spans="1:1" ht="12.75" customHeight="1" x14ac:dyDescent="0.2">
      <c r="A382" s="86" t="s">
        <v>510</v>
      </c>
    </row>
    <row r="383" spans="1:1" ht="12.75" customHeight="1" x14ac:dyDescent="0.2">
      <c r="A383" s="86" t="s">
        <v>511</v>
      </c>
    </row>
    <row r="384" spans="1:1" ht="12.75" customHeight="1" x14ac:dyDescent="0.2">
      <c r="A384" s="86" t="s">
        <v>512</v>
      </c>
    </row>
    <row r="385" spans="1:1" ht="12.75" customHeight="1" x14ac:dyDescent="0.2">
      <c r="A385" s="86" t="s">
        <v>513</v>
      </c>
    </row>
    <row r="386" spans="1:1" ht="12.75" customHeight="1" x14ac:dyDescent="0.2">
      <c r="A386" s="86" t="s">
        <v>514</v>
      </c>
    </row>
    <row r="387" spans="1:1" ht="12.75" customHeight="1" x14ac:dyDescent="0.2">
      <c r="A387" s="86" t="s">
        <v>515</v>
      </c>
    </row>
    <row r="388" spans="1:1" ht="12.75" customHeight="1" x14ac:dyDescent="0.2">
      <c r="A388" s="86" t="s">
        <v>516</v>
      </c>
    </row>
    <row r="389" spans="1:1" ht="12.75" customHeight="1" x14ac:dyDescent="0.2">
      <c r="A389" s="86" t="s">
        <v>517</v>
      </c>
    </row>
    <row r="390" spans="1:1" ht="12.75" customHeight="1" x14ac:dyDescent="0.2">
      <c r="A390" s="86" t="s">
        <v>518</v>
      </c>
    </row>
    <row r="391" spans="1:1" ht="12.75" customHeight="1" x14ac:dyDescent="0.2">
      <c r="A391" s="86" t="s">
        <v>519</v>
      </c>
    </row>
    <row r="392" spans="1:1" ht="12.75" customHeight="1" x14ac:dyDescent="0.2">
      <c r="A392" s="86" t="s">
        <v>520</v>
      </c>
    </row>
    <row r="393" spans="1:1" ht="12.75" customHeight="1" x14ac:dyDescent="0.2">
      <c r="A393" s="86" t="s">
        <v>521</v>
      </c>
    </row>
    <row r="394" spans="1:1" ht="12.75" customHeight="1" x14ac:dyDescent="0.2">
      <c r="A394" s="86" t="s">
        <v>522</v>
      </c>
    </row>
    <row r="395" spans="1:1" ht="12.75" customHeight="1" x14ac:dyDescent="0.2">
      <c r="A395" s="86" t="s">
        <v>523</v>
      </c>
    </row>
    <row r="396" spans="1:1" ht="12.75" customHeight="1" x14ac:dyDescent="0.2">
      <c r="A396" s="86" t="s">
        <v>524</v>
      </c>
    </row>
    <row r="397" spans="1:1" ht="12.75" customHeight="1" x14ac:dyDescent="0.2">
      <c r="A397" s="86" t="s">
        <v>525</v>
      </c>
    </row>
    <row r="398" spans="1:1" ht="12.75" customHeight="1" x14ac:dyDescent="0.2">
      <c r="A398" s="86" t="s">
        <v>526</v>
      </c>
    </row>
    <row r="399" spans="1:1" ht="12.75" customHeight="1" x14ac:dyDescent="0.2">
      <c r="A399" s="86" t="s">
        <v>527</v>
      </c>
    </row>
    <row r="400" spans="1:1" ht="12.75" customHeight="1" x14ac:dyDescent="0.2">
      <c r="A400" s="86" t="s">
        <v>528</v>
      </c>
    </row>
    <row r="401" spans="1:1" ht="12.75" customHeight="1" x14ac:dyDescent="0.2">
      <c r="A401" s="86" t="s">
        <v>529</v>
      </c>
    </row>
    <row r="402" spans="1:1" ht="12.75" customHeight="1" x14ac:dyDescent="0.2">
      <c r="A402" s="86" t="s">
        <v>530</v>
      </c>
    </row>
    <row r="403" spans="1:1" ht="12.75" customHeight="1" x14ac:dyDescent="0.2">
      <c r="A403" s="86" t="s">
        <v>531</v>
      </c>
    </row>
    <row r="404" spans="1:1" ht="12.75" customHeight="1" x14ac:dyDescent="0.2">
      <c r="A404" s="86" t="s">
        <v>532</v>
      </c>
    </row>
    <row r="405" spans="1:1" ht="12.75" customHeight="1" x14ac:dyDescent="0.2">
      <c r="A405" s="86" t="s">
        <v>533</v>
      </c>
    </row>
    <row r="406" spans="1:1" ht="12.75" customHeight="1" x14ac:dyDescent="0.2">
      <c r="A406" s="86" t="s">
        <v>534</v>
      </c>
    </row>
    <row r="407" spans="1:1" ht="12.75" customHeight="1" x14ac:dyDescent="0.2">
      <c r="A407" s="86" t="s">
        <v>535</v>
      </c>
    </row>
    <row r="408" spans="1:1" ht="12.75" customHeight="1" x14ac:dyDescent="0.2">
      <c r="A408" s="86" t="s">
        <v>536</v>
      </c>
    </row>
    <row r="409" spans="1:1" ht="12.75" customHeight="1" x14ac:dyDescent="0.2">
      <c r="A409" s="86" t="s">
        <v>537</v>
      </c>
    </row>
    <row r="410" spans="1:1" ht="12.75" customHeight="1" x14ac:dyDescent="0.2">
      <c r="A410" s="86" t="s">
        <v>538</v>
      </c>
    </row>
    <row r="411" spans="1:1" ht="12.75" customHeight="1" x14ac:dyDescent="0.2">
      <c r="A411" s="86" t="s">
        <v>539</v>
      </c>
    </row>
    <row r="412" spans="1:1" ht="12.75" customHeight="1" x14ac:dyDescent="0.2">
      <c r="A412" s="86" t="s">
        <v>540</v>
      </c>
    </row>
    <row r="413" spans="1:1" ht="12.75" customHeight="1" x14ac:dyDescent="0.2">
      <c r="A413" s="86" t="s">
        <v>541</v>
      </c>
    </row>
    <row r="414" spans="1:1" ht="12.75" customHeight="1" x14ac:dyDescent="0.2">
      <c r="A414" s="86" t="s">
        <v>542</v>
      </c>
    </row>
    <row r="415" spans="1:1" ht="12.75" customHeight="1" x14ac:dyDescent="0.2">
      <c r="A415" s="86" t="s">
        <v>543</v>
      </c>
    </row>
    <row r="416" spans="1:1" ht="12.75" customHeight="1" x14ac:dyDescent="0.2">
      <c r="A416" s="86" t="s">
        <v>544</v>
      </c>
    </row>
    <row r="417" spans="1:1" ht="12.75" customHeight="1" x14ac:dyDescent="0.2">
      <c r="A417" s="86" t="s">
        <v>545</v>
      </c>
    </row>
    <row r="418" spans="1:1" ht="12.75" customHeight="1" x14ac:dyDescent="0.2">
      <c r="A418" s="86" t="s">
        <v>546</v>
      </c>
    </row>
    <row r="419" spans="1:1" ht="12.75" customHeight="1" x14ac:dyDescent="0.2">
      <c r="A419" s="86" t="s">
        <v>547</v>
      </c>
    </row>
    <row r="420" spans="1:1" ht="12.75" customHeight="1" x14ac:dyDescent="0.2">
      <c r="A420" s="86" t="s">
        <v>548</v>
      </c>
    </row>
    <row r="421" spans="1:1" ht="12.75" customHeight="1" x14ac:dyDescent="0.2">
      <c r="A421" s="86" t="s">
        <v>549</v>
      </c>
    </row>
    <row r="422" spans="1:1" ht="12.75" customHeight="1" x14ac:dyDescent="0.2">
      <c r="A422" s="86" t="s">
        <v>550</v>
      </c>
    </row>
    <row r="423" spans="1:1" ht="12.75" customHeight="1" x14ac:dyDescent="0.2">
      <c r="A423" s="86" t="s">
        <v>551</v>
      </c>
    </row>
    <row r="424" spans="1:1" ht="12.75" customHeight="1" x14ac:dyDescent="0.2">
      <c r="A424" s="86" t="s">
        <v>552</v>
      </c>
    </row>
    <row r="425" spans="1:1" ht="12.75" customHeight="1" x14ac:dyDescent="0.2">
      <c r="A425" s="86" t="s">
        <v>553</v>
      </c>
    </row>
    <row r="426" spans="1:1" ht="12.75" customHeight="1" x14ac:dyDescent="0.2">
      <c r="A426" s="86" t="s">
        <v>554</v>
      </c>
    </row>
    <row r="427" spans="1:1" ht="12.75" customHeight="1" x14ac:dyDescent="0.2">
      <c r="A427" s="86" t="s">
        <v>555</v>
      </c>
    </row>
    <row r="428" spans="1:1" ht="12.75" customHeight="1" x14ac:dyDescent="0.2">
      <c r="A428" s="86" t="s">
        <v>556</v>
      </c>
    </row>
    <row r="429" spans="1:1" ht="12.75" customHeight="1" x14ac:dyDescent="0.2">
      <c r="A429" s="86" t="s">
        <v>557</v>
      </c>
    </row>
    <row r="430" spans="1:1" ht="12.75" customHeight="1" x14ac:dyDescent="0.2">
      <c r="A430" s="86" t="s">
        <v>558</v>
      </c>
    </row>
    <row r="431" spans="1:1" ht="12.75" customHeight="1" x14ac:dyDescent="0.2">
      <c r="A431" s="86" t="s">
        <v>559</v>
      </c>
    </row>
    <row r="432" spans="1:1" ht="12.75" customHeight="1" x14ac:dyDescent="0.2">
      <c r="A432" s="86" t="s">
        <v>560</v>
      </c>
    </row>
    <row r="433" spans="1:1" ht="12.75" customHeight="1" x14ac:dyDescent="0.2">
      <c r="A433" s="86" t="s">
        <v>561</v>
      </c>
    </row>
    <row r="434" spans="1:1" ht="12.75" customHeight="1" x14ac:dyDescent="0.2">
      <c r="A434" s="86" t="s">
        <v>562</v>
      </c>
    </row>
    <row r="435" spans="1:1" ht="12.75" customHeight="1" x14ac:dyDescent="0.2">
      <c r="A435" s="86" t="s">
        <v>563</v>
      </c>
    </row>
    <row r="436" spans="1:1" ht="12.75" customHeight="1" x14ac:dyDescent="0.2">
      <c r="A436" s="86" t="s">
        <v>564</v>
      </c>
    </row>
    <row r="437" spans="1:1" ht="12.75" customHeight="1" x14ac:dyDescent="0.2">
      <c r="A437" s="86" t="s">
        <v>565</v>
      </c>
    </row>
    <row r="438" spans="1:1" ht="12.75" customHeight="1" x14ac:dyDescent="0.2">
      <c r="A438" s="86" t="s">
        <v>566</v>
      </c>
    </row>
    <row r="439" spans="1:1" ht="12.75" customHeight="1" x14ac:dyDescent="0.2">
      <c r="A439" s="86" t="s">
        <v>567</v>
      </c>
    </row>
    <row r="440" spans="1:1" ht="12.75" customHeight="1" x14ac:dyDescent="0.2">
      <c r="A440" s="86" t="s">
        <v>568</v>
      </c>
    </row>
    <row r="441" spans="1:1" ht="12.75" customHeight="1" x14ac:dyDescent="0.2">
      <c r="A441" s="86" t="s">
        <v>569</v>
      </c>
    </row>
    <row r="442" spans="1:1" ht="12.75" customHeight="1" x14ac:dyDescent="0.2">
      <c r="A442" s="86" t="s">
        <v>570</v>
      </c>
    </row>
    <row r="443" spans="1:1" ht="12.75" customHeight="1" x14ac:dyDescent="0.2">
      <c r="A443" s="86" t="s">
        <v>571</v>
      </c>
    </row>
    <row r="444" spans="1:1" ht="12.75" customHeight="1" x14ac:dyDescent="0.2">
      <c r="A444" s="89" t="s">
        <v>572</v>
      </c>
    </row>
    <row r="445" spans="1:1" ht="12.75" customHeight="1" x14ac:dyDescent="0.2">
      <c r="A445" s="89" t="s">
        <v>573</v>
      </c>
    </row>
    <row r="446" spans="1:1" ht="12.75" customHeight="1" x14ac:dyDescent="0.2">
      <c r="A446" s="89" t="s">
        <v>574</v>
      </c>
    </row>
    <row r="447" spans="1:1" ht="12.75" customHeight="1" x14ac:dyDescent="0.2">
      <c r="A447" s="89" t="s">
        <v>575</v>
      </c>
    </row>
    <row r="448" spans="1:1" ht="12.75" customHeight="1" x14ac:dyDescent="0.2">
      <c r="A448" s="89" t="s">
        <v>576</v>
      </c>
    </row>
    <row r="449" spans="1:1" ht="12.75" customHeight="1" x14ac:dyDescent="0.2">
      <c r="A449" s="89" t="s">
        <v>577</v>
      </c>
    </row>
    <row r="450" spans="1:1" ht="12.75" customHeight="1" x14ac:dyDescent="0.2">
      <c r="A450" s="89" t="s">
        <v>578</v>
      </c>
    </row>
    <row r="451" spans="1:1" ht="12.75" customHeight="1" x14ac:dyDescent="0.2">
      <c r="A451" s="89" t="s">
        <v>579</v>
      </c>
    </row>
    <row r="452" spans="1:1" ht="12.75" customHeight="1" x14ac:dyDescent="0.2">
      <c r="A452" s="89" t="s">
        <v>580</v>
      </c>
    </row>
    <row r="453" spans="1:1" ht="12.75" customHeight="1" x14ac:dyDescent="0.2">
      <c r="A453" s="89" t="s">
        <v>581</v>
      </c>
    </row>
    <row r="454" spans="1:1" ht="12.75" customHeight="1" x14ac:dyDescent="0.2">
      <c r="A454" s="89" t="s">
        <v>582</v>
      </c>
    </row>
    <row r="455" spans="1:1" ht="12.75" customHeight="1" x14ac:dyDescent="0.2">
      <c r="A455" s="89" t="s">
        <v>583</v>
      </c>
    </row>
    <row r="456" spans="1:1" ht="12.75" customHeight="1" x14ac:dyDescent="0.2">
      <c r="A456" s="89" t="s">
        <v>584</v>
      </c>
    </row>
    <row r="457" spans="1:1" ht="12.75" customHeight="1" x14ac:dyDescent="0.2">
      <c r="A457" s="89" t="s">
        <v>585</v>
      </c>
    </row>
    <row r="458" spans="1:1" ht="12.75" customHeight="1" x14ac:dyDescent="0.2">
      <c r="A458" s="89" t="s">
        <v>586</v>
      </c>
    </row>
    <row r="459" spans="1:1" ht="12.75" customHeight="1" x14ac:dyDescent="0.2">
      <c r="A459" s="89" t="s">
        <v>587</v>
      </c>
    </row>
    <row r="460" spans="1:1" ht="12.75" customHeight="1" x14ac:dyDescent="0.2">
      <c r="A460" s="89" t="s">
        <v>588</v>
      </c>
    </row>
    <row r="461" spans="1:1" ht="12.75" customHeight="1" x14ac:dyDescent="0.2">
      <c r="A461" s="89" t="s">
        <v>589</v>
      </c>
    </row>
    <row r="462" spans="1:1" ht="12.75" customHeight="1" x14ac:dyDescent="0.2">
      <c r="A462" s="89" t="s">
        <v>590</v>
      </c>
    </row>
    <row r="463" spans="1:1" ht="12.75" customHeight="1" x14ac:dyDescent="0.2">
      <c r="A463" s="89" t="s">
        <v>591</v>
      </c>
    </row>
    <row r="464" spans="1:1" ht="12.75" customHeight="1" x14ac:dyDescent="0.2">
      <c r="A464" s="89" t="s">
        <v>592</v>
      </c>
    </row>
    <row r="465" spans="1:1" ht="12.75" customHeight="1" x14ac:dyDescent="0.2">
      <c r="A465" s="89" t="s">
        <v>593</v>
      </c>
    </row>
    <row r="466" spans="1:1" ht="12.75" customHeight="1" x14ac:dyDescent="0.2">
      <c r="A466" s="89" t="s">
        <v>594</v>
      </c>
    </row>
    <row r="467" spans="1:1" ht="12.75" customHeight="1" x14ac:dyDescent="0.2">
      <c r="A467" s="89" t="s">
        <v>595</v>
      </c>
    </row>
    <row r="468" spans="1:1" ht="12.75" customHeight="1" x14ac:dyDescent="0.2">
      <c r="A468" s="89" t="s">
        <v>596</v>
      </c>
    </row>
    <row r="469" spans="1:1" ht="12.75" customHeight="1" x14ac:dyDescent="0.2">
      <c r="A469" s="89" t="s">
        <v>597</v>
      </c>
    </row>
    <row r="470" spans="1:1" ht="12.75" customHeight="1" x14ac:dyDescent="0.2">
      <c r="A470" s="89" t="s">
        <v>598</v>
      </c>
    </row>
    <row r="471" spans="1:1" ht="12.75" customHeight="1" x14ac:dyDescent="0.2">
      <c r="A471" s="89" t="s">
        <v>599</v>
      </c>
    </row>
    <row r="472" spans="1:1" ht="12.75" customHeight="1" x14ac:dyDescent="0.2">
      <c r="A472" s="89" t="s">
        <v>600</v>
      </c>
    </row>
    <row r="473" spans="1:1" ht="12.75" customHeight="1" x14ac:dyDescent="0.2">
      <c r="A473" s="89" t="s">
        <v>601</v>
      </c>
    </row>
    <row r="474" spans="1:1" ht="12.75" customHeight="1" x14ac:dyDescent="0.2">
      <c r="A474" s="89" t="s">
        <v>602</v>
      </c>
    </row>
    <row r="475" spans="1:1" ht="12.75" customHeight="1" x14ac:dyDescent="0.2">
      <c r="A475" s="89" t="s">
        <v>603</v>
      </c>
    </row>
    <row r="476" spans="1:1" ht="12.75" customHeight="1" x14ac:dyDescent="0.2">
      <c r="A476" s="89" t="s">
        <v>604</v>
      </c>
    </row>
    <row r="477" spans="1:1" ht="12.75" customHeight="1" x14ac:dyDescent="0.2">
      <c r="A477" s="89" t="s">
        <v>605</v>
      </c>
    </row>
    <row r="478" spans="1:1" ht="12.75" customHeight="1" x14ac:dyDescent="0.2">
      <c r="A478" s="89" t="s">
        <v>606</v>
      </c>
    </row>
    <row r="479" spans="1:1" ht="12.75" customHeight="1" x14ac:dyDescent="0.2">
      <c r="A479" s="89" t="s">
        <v>607</v>
      </c>
    </row>
    <row r="480" spans="1:1" ht="12.75" customHeight="1" x14ac:dyDescent="0.2">
      <c r="A480" s="89" t="s">
        <v>608</v>
      </c>
    </row>
    <row r="481" spans="1:1" ht="12.75" customHeight="1" x14ac:dyDescent="0.2">
      <c r="A481" s="89" t="s">
        <v>609</v>
      </c>
    </row>
    <row r="482" spans="1:1" ht="12.75" customHeight="1" x14ac:dyDescent="0.2">
      <c r="A482" s="89" t="s">
        <v>610</v>
      </c>
    </row>
    <row r="483" spans="1:1" ht="12.75" customHeight="1" x14ac:dyDescent="0.2">
      <c r="A483" s="89" t="s">
        <v>611</v>
      </c>
    </row>
    <row r="484" spans="1:1" ht="12.75" customHeight="1" x14ac:dyDescent="0.2">
      <c r="A484" s="89" t="s">
        <v>612</v>
      </c>
    </row>
    <row r="485" spans="1:1" ht="12.75" customHeight="1" x14ac:dyDescent="0.2">
      <c r="A485" s="89" t="s">
        <v>613</v>
      </c>
    </row>
    <row r="486" spans="1:1" ht="12.75" customHeight="1" x14ac:dyDescent="0.2">
      <c r="A486" s="89" t="s">
        <v>614</v>
      </c>
    </row>
    <row r="487" spans="1:1" ht="12.75" customHeight="1" x14ac:dyDescent="0.2">
      <c r="A487" s="89" t="s">
        <v>615</v>
      </c>
    </row>
    <row r="488" spans="1:1" ht="12.75" customHeight="1" x14ac:dyDescent="0.2">
      <c r="A488" s="89" t="s">
        <v>616</v>
      </c>
    </row>
    <row r="489" spans="1:1" ht="12.75" customHeight="1" x14ac:dyDescent="0.2">
      <c r="A489" s="89" t="s">
        <v>617</v>
      </c>
    </row>
    <row r="490" spans="1:1" ht="12.75" customHeight="1" x14ac:dyDescent="0.2">
      <c r="A490" s="89" t="s">
        <v>618</v>
      </c>
    </row>
    <row r="491" spans="1:1" ht="12.75" customHeight="1" x14ac:dyDescent="0.2">
      <c r="A491" s="89" t="s">
        <v>619</v>
      </c>
    </row>
    <row r="492" spans="1:1" ht="12.75" customHeight="1" x14ac:dyDescent="0.2">
      <c r="A492" s="89" t="s">
        <v>620</v>
      </c>
    </row>
  </sheetData>
  <sheetProtection algorithmName="SHA-512" hashValue="EmRo0MipA/k8v3qcEab/tTkA1K/AJTKQBJ0Tq00QIYTvgpLK5/CLR7EVMxzZfjguDpVi1uUAK0Vm8nTSfQSnkA==" saltValue="WluVx9yHnixvxyKuIRrUGg==" spinCount="100000" sheet="1" selectLockedCells="1" selectUnlockedCells="1"/>
  <phoneticPr fontId="7" type="noConversion"/>
  <pageMargins left="0.75" right="0.75" top="1" bottom="1" header="0.5" footer="0.5"/>
  <headerFooter alignWithMargins="0"/>
</worksheet>
</file>

<file path=docMetadata/LabelInfo.xml><?xml version="1.0" encoding="utf-8"?>
<clbl:labelList xmlns:clbl="http://schemas.microsoft.com/office/2020/mipLabelMetadata">
  <clbl:label id="{fdde2c89-3838-45a3-b272-6cf08978701f}" enabled="0" method="" siteId="{fdde2c89-3838-45a3-b272-6cf08978701f}"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Student Roster</vt:lpstr>
      <vt:lpstr>Sheet1</vt:lpstr>
      <vt:lpstr>Grant Program</vt:lpstr>
      <vt:lpstr>Schools</vt:lpstr>
      <vt:lpstr>'Student Roster'!Print_Area</vt:lpstr>
      <vt:lpstr>'Student Roster'!Print_Titles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c:creator>
  <cp:lastModifiedBy>Tassy, Christina (CUA)</cp:lastModifiedBy>
  <cp:lastPrinted>2022-08-11T21:11:49Z</cp:lastPrinted>
  <dcterms:created xsi:type="dcterms:W3CDTF">2008-05-08T19:24:45Z</dcterms:created>
  <dcterms:modified xsi:type="dcterms:W3CDTF">2025-10-02T18:58:01Z</dcterms:modified>
</cp:coreProperties>
</file>